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825" windowWidth="15120" windowHeight="7290"/>
  </bookViews>
  <sheets>
    <sheet name="прейскурант цен" sheetId="5" r:id="rId1"/>
    <sheet name="глянц. А4 одностор." sheetId="1" r:id="rId2"/>
    <sheet name="глянц. А4 двухстор." sheetId="4" r:id="rId3"/>
  </sheets>
  <definedNames>
    <definedName name="_xlnm.Print_Area" localSheetId="2">'глянц. А4 двухстор.'!$A$1:$E$29</definedName>
    <definedName name="_xlnm.Print_Area" localSheetId="1">'глянц. А4 одностор.'!$A$1:$E$29</definedName>
    <definedName name="_xlnm.Print_Area" localSheetId="0">'прейскурант цен'!$A$1:$I$319</definedName>
  </definedNames>
  <calcPr calcId="145621"/>
</workbook>
</file>

<file path=xl/calcChain.xml><?xml version="1.0" encoding="utf-8"?>
<calcChain xmlns="http://schemas.openxmlformats.org/spreadsheetml/2006/main">
  <c r="H123" i="5" l="1"/>
  <c r="H252" i="5"/>
  <c r="H253" i="5"/>
  <c r="H254" i="5"/>
  <c r="H255" i="5"/>
  <c r="H256" i="5"/>
  <c r="H257" i="5"/>
  <c r="H258" i="5"/>
  <c r="H259" i="5"/>
  <c r="H260" i="5"/>
  <c r="H261" i="5"/>
  <c r="H262" i="5"/>
  <c r="H263" i="5"/>
  <c r="H264" i="5"/>
  <c r="H265" i="5"/>
  <c r="H244" i="5"/>
  <c r="H245" i="5"/>
  <c r="H246" i="5"/>
  <c r="H247" i="5"/>
  <c r="H248" i="5"/>
  <c r="H249" i="5"/>
  <c r="H250" i="5"/>
  <c r="H251" i="5"/>
  <c r="H242" i="5"/>
  <c r="H55" i="5"/>
  <c r="G243" i="5" l="1"/>
  <c r="H243" i="5" s="1"/>
  <c r="G226" i="5"/>
  <c r="H226" i="5" s="1"/>
  <c r="I226" i="5" s="1"/>
  <c r="G225" i="5"/>
  <c r="H225" i="5" s="1"/>
  <c r="G224" i="5"/>
  <c r="I224" i="5" s="1"/>
  <c r="G223" i="5"/>
  <c r="I223" i="5" s="1"/>
  <c r="G222" i="5"/>
  <c r="I222" i="5" s="1"/>
  <c r="G173" i="5"/>
  <c r="G172" i="5"/>
  <c r="H172" i="5" s="1"/>
  <c r="G171" i="5"/>
  <c r="H171" i="5" s="1"/>
  <c r="G170" i="5"/>
  <c r="H170" i="5" s="1"/>
  <c r="I170" i="5" l="1"/>
  <c r="I172" i="5"/>
  <c r="I171" i="5"/>
  <c r="I225" i="5"/>
  <c r="H173" i="5"/>
  <c r="I173" i="5" s="1"/>
  <c r="G113" i="5"/>
  <c r="H113" i="5" s="1"/>
  <c r="G112" i="5"/>
  <c r="H112" i="5" s="1"/>
  <c r="I112" i="5" s="1"/>
  <c r="G111" i="5"/>
  <c r="H111" i="5" s="1"/>
  <c r="G108" i="5"/>
  <c r="G107" i="5"/>
  <c r="H107" i="5" s="1"/>
  <c r="G106" i="5"/>
  <c r="H106" i="5" s="1"/>
  <c r="I106" i="5" s="1"/>
  <c r="G105" i="5"/>
  <c r="H105" i="5" s="1"/>
  <c r="G104" i="5"/>
  <c r="H104" i="5" s="1"/>
  <c r="G103" i="5"/>
  <c r="H103" i="5" s="1"/>
  <c r="G102" i="5"/>
  <c r="H102" i="5" s="1"/>
  <c r="I102" i="5" s="1"/>
  <c r="G73" i="5"/>
  <c r="H73" i="5" s="1"/>
  <c r="G63" i="5"/>
  <c r="I63" i="5" s="1"/>
  <c r="G62" i="5"/>
  <c r="I62" i="5" s="1"/>
  <c r="G61" i="5"/>
  <c r="I61" i="5" s="1"/>
  <c r="G60" i="5"/>
  <c r="I60" i="5" s="1"/>
  <c r="G59" i="5"/>
  <c r="G58" i="5"/>
  <c r="G57" i="5"/>
  <c r="G56" i="5"/>
  <c r="G54" i="5"/>
  <c r="H58" i="5" l="1"/>
  <c r="I58" i="5" s="1"/>
  <c r="H54" i="5"/>
  <c r="I54" i="5" s="1"/>
  <c r="H59" i="5"/>
  <c r="I59" i="5" s="1"/>
  <c r="H56" i="5"/>
  <c r="I56" i="5" s="1"/>
  <c r="H57" i="5"/>
  <c r="I57" i="5" s="1"/>
  <c r="I113" i="5"/>
  <c r="I111" i="5"/>
  <c r="I108" i="5"/>
  <c r="I107" i="5"/>
  <c r="I105" i="5"/>
  <c r="I104" i="5"/>
  <c r="I103" i="5"/>
  <c r="I73" i="5"/>
  <c r="G273" i="5"/>
  <c r="G271" i="5"/>
  <c r="G274" i="5"/>
  <c r="G276" i="5"/>
  <c r="G277" i="5"/>
  <c r="G278" i="5"/>
  <c r="G280" i="5"/>
  <c r="G281" i="5"/>
  <c r="G282" i="5"/>
  <c r="G283" i="5"/>
  <c r="G284" i="5"/>
  <c r="G286" i="5"/>
  <c r="G287" i="5"/>
  <c r="G288" i="5"/>
  <c r="G289" i="5"/>
  <c r="G290" i="5"/>
  <c r="G291" i="5"/>
  <c r="G293" i="5"/>
  <c r="G294" i="5"/>
  <c r="G296" i="5"/>
  <c r="G297" i="5"/>
  <c r="G299" i="5"/>
  <c r="G300" i="5"/>
  <c r="G302" i="5"/>
  <c r="G303" i="5"/>
  <c r="G305" i="5"/>
  <c r="G306" i="5"/>
  <c r="G308" i="5"/>
  <c r="G309" i="5"/>
  <c r="G311" i="5"/>
  <c r="G312" i="5"/>
  <c r="G269" i="5"/>
  <c r="G231" i="5"/>
  <c r="G232" i="5"/>
  <c r="G234" i="5"/>
  <c r="G235" i="5"/>
  <c r="G236" i="5"/>
  <c r="G238" i="5"/>
  <c r="G239" i="5"/>
  <c r="G229" i="5"/>
  <c r="G182" i="5"/>
  <c r="H182" i="5" s="1"/>
  <c r="G183" i="5"/>
  <c r="H183" i="5" s="1"/>
  <c r="G184" i="5"/>
  <c r="G185" i="5"/>
  <c r="G187" i="5"/>
  <c r="G188" i="5"/>
  <c r="G190" i="5"/>
  <c r="H190" i="5" s="1"/>
  <c r="G191" i="5"/>
  <c r="H191" i="5" s="1"/>
  <c r="G193" i="5"/>
  <c r="G194" i="5"/>
  <c r="G195" i="5"/>
  <c r="G197" i="5"/>
  <c r="G198" i="5"/>
  <c r="G199" i="5"/>
  <c r="G200" i="5"/>
  <c r="G202" i="5"/>
  <c r="G203" i="5"/>
  <c r="G204" i="5"/>
  <c r="G206" i="5"/>
  <c r="H206" i="5" s="1"/>
  <c r="G207" i="5"/>
  <c r="H207" i="5" s="1"/>
  <c r="G208" i="5"/>
  <c r="H208" i="5" s="1"/>
  <c r="G210" i="5"/>
  <c r="G211" i="5"/>
  <c r="G213" i="5"/>
  <c r="G214" i="5"/>
  <c r="G216" i="5"/>
  <c r="G217" i="5"/>
  <c r="G219" i="5"/>
  <c r="G220" i="5"/>
  <c r="G181" i="5"/>
  <c r="H181" i="5" s="1"/>
  <c r="G177" i="5"/>
  <c r="G178" i="5"/>
  <c r="G179" i="5"/>
  <c r="G176" i="5"/>
  <c r="G49" i="5"/>
  <c r="G50" i="5"/>
  <c r="G52" i="5"/>
  <c r="H52" i="5" s="1"/>
  <c r="G53" i="5"/>
  <c r="H53" i="5" s="1"/>
  <c r="G64" i="5"/>
  <c r="G65" i="5"/>
  <c r="G66" i="5"/>
  <c r="H66" i="5" s="1"/>
  <c r="G68" i="5"/>
  <c r="G69" i="5"/>
  <c r="G71" i="5"/>
  <c r="G72" i="5"/>
  <c r="G75" i="5"/>
  <c r="G76" i="5"/>
  <c r="G78" i="5"/>
  <c r="G79" i="5"/>
  <c r="G81" i="5"/>
  <c r="G82" i="5"/>
  <c r="G83" i="5"/>
  <c r="G84" i="5"/>
  <c r="H84" i="5" s="1"/>
  <c r="G85" i="5"/>
  <c r="G86" i="5"/>
  <c r="G87" i="5"/>
  <c r="G88" i="5"/>
  <c r="G90" i="5"/>
  <c r="G91" i="5"/>
  <c r="G92" i="5"/>
  <c r="G93" i="5"/>
  <c r="G95" i="5"/>
  <c r="G96" i="5"/>
  <c r="G97" i="5"/>
  <c r="G98" i="5"/>
  <c r="G99" i="5"/>
  <c r="G100" i="5"/>
  <c r="G109" i="5"/>
  <c r="G114" i="5"/>
  <c r="G115" i="5"/>
  <c r="G116" i="5"/>
  <c r="H116" i="5" s="1"/>
  <c r="G118" i="5"/>
  <c r="G119" i="5"/>
  <c r="G121" i="5"/>
  <c r="H121" i="5" s="1"/>
  <c r="G122" i="5"/>
  <c r="H122" i="5" s="1"/>
  <c r="G124" i="5"/>
  <c r="H124" i="5" s="1"/>
  <c r="G125" i="5"/>
  <c r="H125" i="5" s="1"/>
  <c r="G126" i="5"/>
  <c r="H126" i="5" s="1"/>
  <c r="G127" i="5"/>
  <c r="G128" i="5"/>
  <c r="G129" i="5"/>
  <c r="G130" i="5"/>
  <c r="G131" i="5"/>
  <c r="G132" i="5"/>
  <c r="G133" i="5"/>
  <c r="G134" i="5"/>
  <c r="G135" i="5"/>
  <c r="G136" i="5"/>
  <c r="G138" i="5"/>
  <c r="H138" i="5" s="1"/>
  <c r="G139" i="5"/>
  <c r="H139" i="5" s="1"/>
  <c r="G141" i="5"/>
  <c r="G142" i="5"/>
  <c r="G143" i="5"/>
  <c r="G144" i="5"/>
  <c r="G146" i="5"/>
  <c r="G147" i="5"/>
  <c r="G148" i="5"/>
  <c r="G149" i="5"/>
  <c r="G150" i="5"/>
  <c r="G151" i="5"/>
  <c r="G152" i="5"/>
  <c r="G153" i="5"/>
  <c r="G155" i="5"/>
  <c r="H155" i="5" s="1"/>
  <c r="G156" i="5"/>
  <c r="H156" i="5" s="1"/>
  <c r="G157" i="5"/>
  <c r="H157" i="5" s="1"/>
  <c r="G159" i="5"/>
  <c r="G160" i="5"/>
  <c r="G161" i="5"/>
  <c r="G162" i="5"/>
  <c r="G163" i="5"/>
  <c r="G164" i="5"/>
  <c r="G165" i="5"/>
  <c r="G166" i="5"/>
  <c r="G167" i="5"/>
  <c r="G168" i="5"/>
  <c r="I168" i="5" s="1"/>
  <c r="G42" i="5"/>
  <c r="G44" i="5"/>
  <c r="G45" i="5"/>
  <c r="G46" i="5"/>
  <c r="G48" i="5"/>
  <c r="G41" i="5"/>
  <c r="G33" i="5"/>
  <c r="G35" i="5"/>
  <c r="G36" i="5"/>
  <c r="G38" i="5"/>
  <c r="G39" i="5"/>
  <c r="G24" i="5"/>
  <c r="G25" i="5"/>
  <c r="G26" i="5"/>
  <c r="G27" i="5"/>
  <c r="G29" i="5"/>
  <c r="G30" i="5"/>
  <c r="G31" i="5"/>
  <c r="G32" i="5"/>
  <c r="G22" i="5"/>
  <c r="G8" i="5"/>
  <c r="G9" i="5"/>
  <c r="G10" i="5"/>
  <c r="G11" i="5"/>
  <c r="G12" i="5"/>
  <c r="G13" i="5"/>
  <c r="G14" i="5"/>
  <c r="G15" i="5"/>
  <c r="G16" i="5"/>
  <c r="G17" i="5"/>
  <c r="G18" i="5"/>
  <c r="G19" i="5"/>
  <c r="G20" i="5"/>
  <c r="G7" i="5"/>
  <c r="H14" i="5" l="1"/>
  <c r="H20" i="5" l="1"/>
  <c r="I20" i="5" s="1"/>
  <c r="H19" i="5"/>
  <c r="H18" i="5"/>
  <c r="I265" i="5"/>
  <c r="I264" i="5"/>
  <c r="I263" i="5"/>
  <c r="I262" i="5"/>
  <c r="I261" i="5"/>
  <c r="I260" i="5"/>
  <c r="I259" i="5"/>
  <c r="I258" i="5"/>
  <c r="I257" i="5"/>
  <c r="I256" i="5"/>
  <c r="I255" i="5"/>
  <c r="I254" i="5"/>
  <c r="I253" i="5"/>
  <c r="I252" i="5"/>
  <c r="I251" i="5"/>
  <c r="I250" i="5"/>
  <c r="I249" i="5"/>
  <c r="I245" i="5"/>
  <c r="I244" i="5"/>
  <c r="I19" i="5" l="1"/>
  <c r="I18" i="5"/>
  <c r="I248" i="5"/>
  <c r="I247" i="5"/>
  <c r="I246" i="5"/>
  <c r="I243" i="5"/>
  <c r="I242" i="5"/>
  <c r="I312" i="5" l="1"/>
  <c r="I311" i="5"/>
  <c r="I309" i="5"/>
  <c r="I308" i="5"/>
  <c r="I306" i="5"/>
  <c r="I305" i="5"/>
  <c r="I303" i="5"/>
  <c r="I302" i="5"/>
  <c r="I300" i="5"/>
  <c r="I299" i="5"/>
  <c r="I297" i="5"/>
  <c r="I296" i="5"/>
  <c r="I294" i="5"/>
  <c r="I293" i="5"/>
  <c r="I291" i="5"/>
  <c r="I290" i="5"/>
  <c r="I289" i="5"/>
  <c r="I288" i="5"/>
  <c r="I287" i="5"/>
  <c r="I286" i="5"/>
  <c r="I284" i="5"/>
  <c r="I283" i="5"/>
  <c r="I282" i="5"/>
  <c r="I281" i="5"/>
  <c r="I280" i="5"/>
  <c r="I278" i="5"/>
  <c r="I277" i="5"/>
  <c r="I276" i="5"/>
  <c r="I274" i="5"/>
  <c r="I273" i="5"/>
  <c r="I271" i="5"/>
  <c r="I269" i="5"/>
  <c r="H238" i="5"/>
  <c r="H232" i="5"/>
  <c r="H229" i="5"/>
  <c r="H220" i="5"/>
  <c r="I220" i="5" s="1"/>
  <c r="H219" i="5"/>
  <c r="I219" i="5" s="1"/>
  <c r="H217" i="5"/>
  <c r="I217" i="5" s="1"/>
  <c r="H216" i="5"/>
  <c r="I216" i="5" s="1"/>
  <c r="H214" i="5"/>
  <c r="I214" i="5" s="1"/>
  <c r="H213" i="5"/>
  <c r="I213" i="5" s="1"/>
  <c r="H211" i="5"/>
  <c r="I211" i="5" s="1"/>
  <c r="H210" i="5"/>
  <c r="I210" i="5" s="1"/>
  <c r="I208" i="5"/>
  <c r="I207" i="5"/>
  <c r="I206" i="5"/>
  <c r="H204" i="5"/>
  <c r="I204" i="5" s="1"/>
  <c r="H203" i="5"/>
  <c r="I203" i="5" s="1"/>
  <c r="H202" i="5"/>
  <c r="I202" i="5" s="1"/>
  <c r="H200" i="5"/>
  <c r="I200" i="5" s="1"/>
  <c r="H199" i="5"/>
  <c r="I199" i="5" s="1"/>
  <c r="H198" i="5"/>
  <c r="I198" i="5" s="1"/>
  <c r="H197" i="5"/>
  <c r="I197" i="5" s="1"/>
  <c r="H195" i="5"/>
  <c r="I195" i="5" s="1"/>
  <c r="H194" i="5"/>
  <c r="I194" i="5" s="1"/>
  <c r="H193" i="5"/>
  <c r="I193" i="5" s="1"/>
  <c r="I191" i="5"/>
  <c r="I190" i="5"/>
  <c r="H188" i="5"/>
  <c r="I188" i="5" s="1"/>
  <c r="H187" i="5"/>
  <c r="I187" i="5" s="1"/>
  <c r="H185" i="5"/>
  <c r="I185" i="5" s="1"/>
  <c r="H184" i="5"/>
  <c r="I184" i="5" s="1"/>
  <c r="I183" i="5"/>
  <c r="I182" i="5"/>
  <c r="I181" i="5"/>
  <c r="I66" i="5"/>
  <c r="I42" i="5"/>
  <c r="I41" i="5"/>
  <c r="I232" i="5" l="1"/>
  <c r="H235" i="5"/>
  <c r="I235" i="5" s="1"/>
  <c r="I238" i="5"/>
  <c r="I229" i="5"/>
  <c r="H231" i="5"/>
  <c r="I231" i="5" s="1"/>
  <c r="H234" i="5"/>
  <c r="I234" i="5" s="1"/>
  <c r="H236" i="5"/>
  <c r="I236" i="5" s="1"/>
  <c r="H239" i="5"/>
  <c r="I239" i="5" s="1"/>
  <c r="I177" i="5"/>
  <c r="I178" i="5"/>
  <c r="I179" i="5"/>
  <c r="H95" i="5"/>
  <c r="I95" i="5" s="1"/>
  <c r="H96" i="5"/>
  <c r="I96" i="5" s="1"/>
  <c r="H97" i="5"/>
  <c r="I97" i="5" s="1"/>
  <c r="H98" i="5"/>
  <c r="I98" i="5" s="1"/>
  <c r="H99" i="5"/>
  <c r="I99" i="5" s="1"/>
  <c r="H100" i="5"/>
  <c r="I100" i="5" s="1"/>
  <c r="H109" i="5"/>
  <c r="I109" i="5" s="1"/>
  <c r="I114" i="5"/>
  <c r="I115" i="5"/>
  <c r="I116" i="5"/>
  <c r="H118" i="5"/>
  <c r="I118" i="5" s="1"/>
  <c r="H119" i="5"/>
  <c r="I119" i="5" s="1"/>
  <c r="I121" i="5"/>
  <c r="I122" i="5"/>
  <c r="I124" i="5"/>
  <c r="I125" i="5"/>
  <c r="I126" i="5"/>
  <c r="I127" i="5"/>
  <c r="I128" i="5"/>
  <c r="I129" i="5"/>
  <c r="I130" i="5"/>
  <c r="H131" i="5"/>
  <c r="I131" i="5" s="1"/>
  <c r="I132" i="5"/>
  <c r="I133" i="5"/>
  <c r="I134" i="5"/>
  <c r="I135" i="5"/>
  <c r="H136" i="5"/>
  <c r="I136" i="5" s="1"/>
  <c r="I138" i="5"/>
  <c r="I139" i="5"/>
  <c r="H141" i="5"/>
  <c r="I141" i="5" s="1"/>
  <c r="H142" i="5"/>
  <c r="I142" i="5" s="1"/>
  <c r="H143" i="5"/>
  <c r="I143" i="5" s="1"/>
  <c r="H144" i="5"/>
  <c r="I144" i="5" s="1"/>
  <c r="H146" i="5"/>
  <c r="I146" i="5" s="1"/>
  <c r="H147" i="5"/>
  <c r="I147" i="5" s="1"/>
  <c r="H148" i="5"/>
  <c r="I148" i="5" s="1"/>
  <c r="H149" i="5"/>
  <c r="I149" i="5" s="1"/>
  <c r="H150" i="5"/>
  <c r="I150" i="5" s="1"/>
  <c r="H151" i="5"/>
  <c r="I151" i="5" s="1"/>
  <c r="I152" i="5"/>
  <c r="I153" i="5"/>
  <c r="I155" i="5"/>
  <c r="I156" i="5"/>
  <c r="I157" i="5"/>
  <c r="I159" i="5"/>
  <c r="I160" i="5"/>
  <c r="I161" i="5"/>
  <c r="I162" i="5"/>
  <c r="I163" i="5"/>
  <c r="I164" i="5"/>
  <c r="I165" i="5"/>
  <c r="I166" i="5"/>
  <c r="I167" i="5"/>
  <c r="H91" i="5"/>
  <c r="I91" i="5" s="1"/>
  <c r="H92" i="5"/>
  <c r="I92" i="5" s="1"/>
  <c r="H93" i="5"/>
  <c r="I93" i="5" s="1"/>
  <c r="H90" i="5"/>
  <c r="I88" i="5"/>
  <c r="I45" i="5"/>
  <c r="I46" i="5"/>
  <c r="H48" i="5"/>
  <c r="I48" i="5" s="1"/>
  <c r="H49" i="5"/>
  <c r="I49" i="5" s="1"/>
  <c r="I50" i="5"/>
  <c r="I52" i="5"/>
  <c r="I53" i="5"/>
  <c r="I64" i="5"/>
  <c r="I65" i="5"/>
  <c r="I68" i="5"/>
  <c r="I69" i="5"/>
  <c r="I71" i="5"/>
  <c r="I72" i="5"/>
  <c r="I75" i="5"/>
  <c r="I76" i="5"/>
  <c r="I78" i="5"/>
  <c r="I79" i="5"/>
  <c r="I81" i="5"/>
  <c r="I82" i="5"/>
  <c r="I83" i="5"/>
  <c r="I84" i="5"/>
  <c r="I85" i="5"/>
  <c r="I86" i="5"/>
  <c r="I87" i="5"/>
  <c r="H24" i="5"/>
  <c r="I24" i="5" s="1"/>
  <c r="H25" i="5"/>
  <c r="I25" i="5" s="1"/>
  <c r="H26" i="5"/>
  <c r="I26" i="5" s="1"/>
  <c r="H27" i="5"/>
  <c r="I27" i="5" s="1"/>
  <c r="H29" i="5"/>
  <c r="I29" i="5" s="1"/>
  <c r="H30" i="5"/>
  <c r="I30" i="5" s="1"/>
  <c r="H31" i="5"/>
  <c r="I31" i="5" s="1"/>
  <c r="H32" i="5"/>
  <c r="I32" i="5" s="1"/>
  <c r="H33" i="5"/>
  <c r="I33" i="5" s="1"/>
  <c r="H35" i="5"/>
  <c r="I35" i="5" s="1"/>
  <c r="H36" i="5"/>
  <c r="I36" i="5" s="1"/>
  <c r="H38" i="5"/>
  <c r="I38" i="5" s="1"/>
  <c r="H39" i="5"/>
  <c r="I39" i="5" s="1"/>
  <c r="H7" i="5"/>
  <c r="I7" i="5" s="1"/>
  <c r="E7" i="4"/>
  <c r="E7" i="1"/>
  <c r="E11" i="1"/>
  <c r="E11" i="4"/>
  <c r="E12" i="4" s="1"/>
  <c r="E10" i="4"/>
  <c r="E8" i="4"/>
  <c r="E8" i="1"/>
  <c r="E12" i="1" s="1"/>
  <c r="E14" i="1" s="1"/>
  <c r="E15" i="1" s="1"/>
  <c r="E10" i="1"/>
  <c r="I90" i="5" l="1"/>
  <c r="I176" i="5"/>
  <c r="I44" i="5"/>
  <c r="H22" i="5"/>
  <c r="I22" i="5" s="1"/>
  <c r="E14" i="4"/>
  <c r="E15" i="4" s="1"/>
  <c r="E17" i="1"/>
  <c r="E18" i="1" s="1"/>
  <c r="H8" i="5" l="1"/>
  <c r="I8" i="5" s="1"/>
  <c r="E17" i="4"/>
  <c r="E18" i="4" s="1"/>
  <c r="H9" i="5" l="1"/>
  <c r="I9" i="5" s="1"/>
  <c r="H10" i="5" l="1"/>
  <c r="I10" i="5" s="1"/>
  <c r="H11" i="5" l="1"/>
  <c r="I11" i="5" s="1"/>
  <c r="H12" i="5" l="1"/>
  <c r="I12" i="5" s="1"/>
  <c r="H13" i="5" l="1"/>
  <c r="I13" i="5" s="1"/>
  <c r="I14" i="5" l="1"/>
  <c r="H15" i="5" l="1"/>
  <c r="I15" i="5" s="1"/>
  <c r="H16" i="5" l="1"/>
  <c r="I16" i="5" s="1"/>
  <c r="H17" i="5"/>
  <c r="I17" i="5" s="1"/>
</calcChain>
</file>

<file path=xl/sharedStrings.xml><?xml version="1.0" encoding="utf-8"?>
<sst xmlns="http://schemas.openxmlformats.org/spreadsheetml/2006/main" count="660" uniqueCount="546">
  <si>
    <t>№ п/п</t>
  </si>
  <si>
    <t>Наименование статьи затрат</t>
  </si>
  <si>
    <t xml:space="preserve">Заработная плата 2,45 руб.* 0,077 чел.-час. </t>
  </si>
  <si>
    <t>Электроэнергия(комп.)1,0кВт/ч*0,077*0,26345*0,972736*120%</t>
  </si>
  <si>
    <t>Лист фотобумаги А4 , 1 шт.</t>
  </si>
  <si>
    <t>Административно-хозяйственные расходы, 17,6%</t>
  </si>
  <si>
    <t>Полная себестоимость</t>
  </si>
  <si>
    <t>Прибыль, %</t>
  </si>
  <si>
    <t>Сумма прибыли</t>
  </si>
  <si>
    <t>Отпускная цена без НДС</t>
  </si>
  <si>
    <t>Ставка НДС</t>
  </si>
  <si>
    <t>Сумма НДС</t>
  </si>
  <si>
    <t>Отпускная цена с учетом НДС</t>
  </si>
  <si>
    <t>Краска (из расчета 420мл на 450листов) 11,48руб.*6 шт./450л.*1</t>
  </si>
  <si>
    <t>чел.-час</t>
  </si>
  <si>
    <t>%</t>
  </si>
  <si>
    <t>Сумма (руб)</t>
  </si>
  <si>
    <t>Калькуляция
затрат на изготовление глянцевых фотографий  размером А4
оператором компьютерной графики по государственному учреждению «Территориальный центр социального обслуживания населения Докшицкого района»</t>
  </si>
  <si>
    <t>Экономинст</t>
  </si>
  <si>
    <t>О.В.Аниськович</t>
  </si>
  <si>
    <t>кВт/ч</t>
  </si>
  <si>
    <t>Калькуляция
затрат на изготовление двухсторонних глянцевых фотографий  размером А4 оператором компьютерной графики по государственному учреждению «Территориальный центр социального обслуживания населения Докшицкого района»</t>
  </si>
  <si>
    <t xml:space="preserve">Заработная плата 2,45 руб.* 0,1 чел.-час. </t>
  </si>
  <si>
    <t>Электроэнергия(комп.)1,0кВт/ч*0,1*0,26345*0,972736*120%</t>
  </si>
  <si>
    <t>Краска (из расчета 420мл на 450листов) 11,48руб.*6 шт./450л.*2</t>
  </si>
  <si>
    <t>админ расходы</t>
  </si>
  <si>
    <t>Наименование работ</t>
  </si>
  <si>
    <t>Ед. изм.</t>
  </si>
  <si>
    <t>Норма времени (мин.)</t>
  </si>
  <si>
    <t>Стоимость нормочаса</t>
  </si>
  <si>
    <t>Сумма без НДС</t>
  </si>
  <si>
    <t>НДС, %</t>
  </si>
  <si>
    <t>Сумма с НДС</t>
  </si>
  <si>
    <t>1.</t>
  </si>
  <si>
    <t>Прокладка электрического кабеля</t>
  </si>
  <si>
    <t>2.</t>
  </si>
  <si>
    <t>Прокладка коробов для укладки кабеля</t>
  </si>
  <si>
    <t>3.</t>
  </si>
  <si>
    <t>Прокладка проводов в короба</t>
  </si>
  <si>
    <t>4.</t>
  </si>
  <si>
    <t>Установка розеток</t>
  </si>
  <si>
    <t>5.</t>
  </si>
  <si>
    <t>Установка потолочного патрона</t>
  </si>
  <si>
    <t>6.</t>
  </si>
  <si>
    <t>Установка настенного патрона</t>
  </si>
  <si>
    <t>7.</t>
  </si>
  <si>
    <t>Установка выключателя</t>
  </si>
  <si>
    <t>8.</t>
  </si>
  <si>
    <t>Замена выключателя, розетки</t>
  </si>
  <si>
    <t>9.</t>
  </si>
  <si>
    <t>Заделка штроб</t>
  </si>
  <si>
    <t>10.</t>
  </si>
  <si>
    <t>Установка подвесного светильника</t>
  </si>
  <si>
    <t>11.</t>
  </si>
  <si>
    <t>Демонтаж проводов</t>
  </si>
  <si>
    <t>ЭЛЕКТРОРЕМОНТНЫЕ РАБОТЫ</t>
  </si>
  <si>
    <t>1п.м.</t>
  </si>
  <si>
    <t>1шт.</t>
  </si>
  <si>
    <t>РЕМОНТНО-СТРОИТЕЛЬНЫЕ РАБОТЫ</t>
  </si>
  <si>
    <t>12.</t>
  </si>
  <si>
    <t xml:space="preserve">Устройство каркаса теплицы с разметкой и распиливанием материалов, установкой стоек, креплением обвязок, изготовлением и навеской двери и форточки </t>
  </si>
  <si>
    <t>13.</t>
  </si>
  <si>
    <t>Покрытие теплицы пленкой с креплением рейками, заделкой торцовых сторон и обтягиванием двери и форточки</t>
  </si>
  <si>
    <t>14.</t>
  </si>
  <si>
    <t>15.</t>
  </si>
  <si>
    <t xml:space="preserve"> Ремонт каркаса теплицы с заменой отдельных деталей</t>
  </si>
  <si>
    <t>16.</t>
  </si>
  <si>
    <t>Перестилка дощатых полов со снятием плинтусов, отрывкой досок, выколачиванием гвоздей, сплачиванием досок и укладкой вставки</t>
  </si>
  <si>
    <r>
      <t>1м</t>
    </r>
    <r>
      <rPr>
        <vertAlign val="superscript"/>
        <sz val="12"/>
        <color theme="1"/>
        <rFont val="Times New Roman"/>
        <family val="1"/>
        <charset val="204"/>
      </rPr>
      <t>2</t>
    </r>
  </si>
  <si>
    <t>17.</t>
  </si>
  <si>
    <t>Смена лаг пола</t>
  </si>
  <si>
    <t>1 м лаг</t>
  </si>
  <si>
    <t>18.</t>
  </si>
  <si>
    <t>Смена отдельных участков деревянных перегородок при площади в одном месте, до:</t>
  </si>
  <si>
    <r>
      <t>3 м</t>
    </r>
    <r>
      <rPr>
        <vertAlign val="superscript"/>
        <sz val="12"/>
        <color theme="1"/>
        <rFont val="Times New Roman"/>
        <family val="1"/>
        <charset val="204"/>
      </rPr>
      <t>2</t>
    </r>
  </si>
  <si>
    <r>
      <t>10 м</t>
    </r>
    <r>
      <rPr>
        <vertAlign val="superscript"/>
        <sz val="12"/>
        <color theme="1"/>
        <rFont val="Times New Roman"/>
        <family val="1"/>
        <charset val="204"/>
      </rPr>
      <t>2</t>
    </r>
  </si>
  <si>
    <r>
      <t>1 м</t>
    </r>
    <r>
      <rPr>
        <vertAlign val="superscript"/>
        <sz val="12"/>
        <color theme="1"/>
        <rFont val="Times New Roman"/>
        <family val="1"/>
        <charset val="204"/>
      </rPr>
      <t>2</t>
    </r>
  </si>
  <si>
    <t>19.</t>
  </si>
  <si>
    <t>Ремонт ворот и калиток с добавлением до 25% нового материала:</t>
  </si>
  <si>
    <t>- ворота</t>
  </si>
  <si>
    <t>- калитки отдельно стоящие</t>
  </si>
  <si>
    <t>20.</t>
  </si>
  <si>
    <t>Смена ступеней в деревянных лестничных маршах, при числе ступеней в одном месте:</t>
  </si>
  <si>
    <t>- до 2 х</t>
  </si>
  <si>
    <t>-от 3 до 5</t>
  </si>
  <si>
    <t>1 ступень</t>
  </si>
  <si>
    <t>21.</t>
  </si>
  <si>
    <t>Смена штапиков</t>
  </si>
  <si>
    <t>1 м фальца</t>
  </si>
  <si>
    <t>22.</t>
  </si>
  <si>
    <t>Ремонт покрытия полов из линолеума при площади отдельных мест, до:</t>
  </si>
  <si>
    <r>
      <t>- 0,5 м</t>
    </r>
    <r>
      <rPr>
        <vertAlign val="superscript"/>
        <sz val="12"/>
        <color theme="1"/>
        <rFont val="Times New Roman"/>
        <family val="1"/>
        <charset val="204"/>
      </rPr>
      <t>2</t>
    </r>
  </si>
  <si>
    <r>
      <t>-</t>
    </r>
    <r>
      <rPr>
        <sz val="12"/>
        <color theme="1"/>
        <rFont val="Times New Roman"/>
        <family val="1"/>
        <charset val="204"/>
      </rPr>
      <t>1 м</t>
    </r>
    <r>
      <rPr>
        <vertAlign val="superscript"/>
        <sz val="12"/>
        <color theme="1"/>
        <rFont val="Times New Roman"/>
        <family val="1"/>
        <charset val="204"/>
      </rPr>
      <t>2</t>
    </r>
  </si>
  <si>
    <r>
      <t>-5 м</t>
    </r>
    <r>
      <rPr>
        <vertAlign val="superscript"/>
        <sz val="12"/>
        <color theme="1"/>
        <rFont val="Times New Roman"/>
        <family val="1"/>
        <charset val="204"/>
      </rPr>
      <t>2</t>
    </r>
  </si>
  <si>
    <t>23.</t>
  </si>
  <si>
    <t>Разборка старых кирпичных построек</t>
  </si>
  <si>
    <t>24.</t>
  </si>
  <si>
    <t>Разборка старых построек:</t>
  </si>
  <si>
    <t>-брусчатых</t>
  </si>
  <si>
    <t>25.</t>
  </si>
  <si>
    <t>Разборка веранд</t>
  </si>
  <si>
    <r>
      <t>1 м</t>
    </r>
    <r>
      <rPr>
        <vertAlign val="superscript"/>
        <sz val="10"/>
        <color theme="1"/>
        <rFont val="Times New Roman"/>
        <family val="1"/>
        <charset val="204"/>
      </rPr>
      <t xml:space="preserve">2 </t>
    </r>
    <r>
      <rPr>
        <sz val="10"/>
        <color theme="1"/>
        <rFont val="Times New Roman"/>
        <family val="1"/>
        <charset val="204"/>
      </rPr>
      <t>пола</t>
    </r>
  </si>
  <si>
    <t>26.</t>
  </si>
  <si>
    <t>Устройство заборов с установкой столбов и сборкой элементов забора:</t>
  </si>
  <si>
    <t>-штакетных</t>
  </si>
  <si>
    <t>-глухих</t>
  </si>
  <si>
    <r>
      <t>1 м</t>
    </r>
    <r>
      <rPr>
        <vertAlign val="superscript"/>
        <sz val="10"/>
        <color theme="1"/>
        <rFont val="Times New Roman"/>
        <family val="1"/>
        <charset val="204"/>
      </rPr>
      <t>2</t>
    </r>
  </si>
  <si>
    <t>27.</t>
  </si>
  <si>
    <t>Ремонт штакетных заборов с добавлением до 5% нового материала</t>
  </si>
  <si>
    <t>28.</t>
  </si>
  <si>
    <t>Ремонт местами рулонной кровли:</t>
  </si>
  <si>
    <t>- со сменой обрешетки</t>
  </si>
  <si>
    <t>-без смены обрешетки</t>
  </si>
  <si>
    <t>29.</t>
  </si>
  <si>
    <t>Ремонт местами кровли из волнистых асбестоцементных листов:</t>
  </si>
  <si>
    <t>30.</t>
  </si>
  <si>
    <t>Прокладка утеплительного шнура, валика или полоски поролона на кромки дверей:</t>
  </si>
  <si>
    <t>- с очисткой кромок</t>
  </si>
  <si>
    <t>-без очистки кромок</t>
  </si>
  <si>
    <t>10 п. м.</t>
  </si>
  <si>
    <t>31.</t>
  </si>
  <si>
    <t>Установка профильных или круглых карнизов со сверлением отверстий и вставкой пробок для закрепления двух кронштейнов в стенах:</t>
  </si>
  <si>
    <t>- кирпичных (гипсовых)</t>
  </si>
  <si>
    <t>-бетонных или железобетонных</t>
  </si>
  <si>
    <t>1 карниз</t>
  </si>
  <si>
    <t>32.</t>
  </si>
  <si>
    <t>Известковая окраска печей, стояков и труб кистью</t>
  </si>
  <si>
    <t>1 м2</t>
  </si>
  <si>
    <t>33.</t>
  </si>
  <si>
    <t>Простая масляная окраска ранее окрашенных поверхностей кистью с расчисткой старой краски до 10%</t>
  </si>
  <si>
    <t>-стены</t>
  </si>
  <si>
    <t>-полы</t>
  </si>
  <si>
    <t>-потолки, двери</t>
  </si>
  <si>
    <t>-окна</t>
  </si>
  <si>
    <t>34.</t>
  </si>
  <si>
    <t>Смена обоев при стирании старых обоев до:</t>
  </si>
  <si>
    <t>35.</t>
  </si>
  <si>
    <t>Масляная окраска метал-лических решеток, сеток и оград за 2 раза</t>
  </si>
  <si>
    <t>36.</t>
  </si>
  <si>
    <t>Известковая окраска внутренних помещений кистью:</t>
  </si>
  <si>
    <t>-потолки</t>
  </si>
  <si>
    <t>37.</t>
  </si>
  <si>
    <t>Окраска забора из штакетника масляными красками кистью:</t>
  </si>
  <si>
    <t>в1 слой</t>
  </si>
  <si>
    <t>в 2 слоя</t>
  </si>
  <si>
    <t>СОЦИАЛЬНО-БЫТОВЫЕ УСЛУГИ</t>
  </si>
  <si>
    <t>38.</t>
  </si>
  <si>
    <t>Укладка дров в штабель  с подноской</t>
  </si>
  <si>
    <t>До 10 м</t>
  </si>
  <si>
    <t>До 20 м</t>
  </si>
  <si>
    <t>Свыше 20 м</t>
  </si>
  <si>
    <r>
      <t>1скл.м</t>
    </r>
    <r>
      <rPr>
        <vertAlign val="superscript"/>
        <sz val="12"/>
        <color theme="1"/>
        <rFont val="Times New Roman"/>
        <family val="1"/>
        <charset val="204"/>
      </rPr>
      <t>3</t>
    </r>
  </si>
  <si>
    <t>39.</t>
  </si>
  <si>
    <t>Мытье (чистка) холодильника внутри и снаружи :</t>
  </si>
  <si>
    <t>С размораживанием</t>
  </si>
  <si>
    <t xml:space="preserve">Без размораживания </t>
  </si>
  <si>
    <t>1 шт.</t>
  </si>
  <si>
    <t>40.</t>
  </si>
  <si>
    <t xml:space="preserve">Глажение белья на дому у заказчика </t>
  </si>
  <si>
    <t>1 кг.</t>
  </si>
  <si>
    <t>41.</t>
  </si>
  <si>
    <t xml:space="preserve">Вскапывание почвы вручную на глубину, </t>
  </si>
  <si>
    <t>До 15 см</t>
  </si>
  <si>
    <t>15-20 см</t>
  </si>
  <si>
    <t>100м2</t>
  </si>
  <si>
    <t>42.</t>
  </si>
  <si>
    <t>Распиловка дровяного долготья  бензопилой на заданную длину, м</t>
  </si>
  <si>
    <t>1 скл.м3</t>
  </si>
  <si>
    <t>43.</t>
  </si>
  <si>
    <t>Колка дров топором</t>
  </si>
  <si>
    <t>44.</t>
  </si>
  <si>
    <t>1 час</t>
  </si>
  <si>
    <t>45.</t>
  </si>
  <si>
    <t>46.</t>
  </si>
  <si>
    <t>47.</t>
  </si>
  <si>
    <t>48.</t>
  </si>
  <si>
    <t>Очистка ковровых покрытий</t>
  </si>
  <si>
    <t>Вручную</t>
  </si>
  <si>
    <t>Пылесосом</t>
  </si>
  <si>
    <t>49.</t>
  </si>
  <si>
    <t>50.</t>
  </si>
  <si>
    <t>Вынос мусора:</t>
  </si>
  <si>
    <t>-пешком до 50м</t>
  </si>
  <si>
    <t>-на последующие 100 м</t>
  </si>
  <si>
    <t>1 емкость весом до 7 кг</t>
  </si>
  <si>
    <t>51.</t>
  </si>
  <si>
    <t>52.</t>
  </si>
  <si>
    <t>53.</t>
  </si>
  <si>
    <t>Уборка пыли со стен и потолков:</t>
  </si>
  <si>
    <t>-влажная протирка стен</t>
  </si>
  <si>
    <t>влажная протирка потолков</t>
  </si>
  <si>
    <t>54.</t>
  </si>
  <si>
    <t>55.</t>
  </si>
  <si>
    <t>Стирка белья при отсутствии централизованного водоснабжения</t>
  </si>
  <si>
    <t>Без кипячения</t>
  </si>
  <si>
    <t>1кг</t>
  </si>
  <si>
    <t>1 кг</t>
  </si>
  <si>
    <t>56.</t>
  </si>
  <si>
    <t>С кипячением:</t>
  </si>
  <si>
    <t>57.</t>
  </si>
  <si>
    <t>1 услуга</t>
  </si>
  <si>
    <t>58.</t>
  </si>
  <si>
    <t>Сортировка и уборка вещей в шкафу</t>
  </si>
  <si>
    <t>1 шкафная полка</t>
  </si>
  <si>
    <t>59.</t>
  </si>
  <si>
    <t>Вспашка мотоблоком почвы</t>
  </si>
  <si>
    <t>60.</t>
  </si>
  <si>
    <r>
      <t>Уборка придомовой территории с 1 апреля по 31 октября, 10 м</t>
    </r>
    <r>
      <rPr>
        <vertAlign val="superscript"/>
        <sz val="12"/>
        <color theme="1"/>
        <rFont val="Times New Roman"/>
        <family val="1"/>
        <charset val="204"/>
      </rPr>
      <t>2</t>
    </r>
  </si>
  <si>
    <t>весна</t>
  </si>
  <si>
    <t>лето</t>
  </si>
  <si>
    <t>осень</t>
  </si>
  <si>
    <t>61.</t>
  </si>
  <si>
    <t>62.</t>
  </si>
  <si>
    <t>Консервирование овощей:</t>
  </si>
  <si>
    <t>Томаты            3 л</t>
  </si>
  <si>
    <t>Огурцы            3л</t>
  </si>
  <si>
    <t xml:space="preserve">Перец              1л     </t>
  </si>
  <si>
    <t>10кг</t>
  </si>
  <si>
    <t>63.</t>
  </si>
  <si>
    <t>Квашение капусты</t>
  </si>
  <si>
    <t>64.</t>
  </si>
  <si>
    <t>Консервирование ягод и фруктов(компоты)в банки стеклянные</t>
  </si>
  <si>
    <t>Ягоды</t>
  </si>
  <si>
    <t xml:space="preserve">Яблоки              </t>
  </si>
  <si>
    <t>Вишни</t>
  </si>
  <si>
    <t>сливы</t>
  </si>
  <si>
    <t>5кг</t>
  </si>
  <si>
    <t>65.</t>
  </si>
  <si>
    <t>Приготовление варенья</t>
  </si>
  <si>
    <t>66.</t>
  </si>
  <si>
    <t>Прополка с рыхлением картофеля после междурядной обработки</t>
  </si>
  <si>
    <t>67.</t>
  </si>
  <si>
    <t>Прополка с рыхлением и окучиванием картофеля без междурядной обработки</t>
  </si>
  <si>
    <t>68.</t>
  </si>
  <si>
    <t>Выборка картофеля из рядов после подпашки</t>
  </si>
  <si>
    <t>100кг</t>
  </si>
  <si>
    <t>69.</t>
  </si>
  <si>
    <t>Выкопка картофеля лопатой с отноской на расстояние до 20 м</t>
  </si>
  <si>
    <t>70.</t>
  </si>
  <si>
    <t>Переборка картофеля с сортировкой</t>
  </si>
  <si>
    <t>71.</t>
  </si>
  <si>
    <t>Переноска картофеля в корзинах, в ведрах на расстояние</t>
  </si>
  <si>
    <t>До 15 м</t>
  </si>
  <si>
    <t>15,1-30м</t>
  </si>
  <si>
    <t>72.</t>
  </si>
  <si>
    <t>Вскапывание почвы в ручную на глубину ,см</t>
  </si>
  <si>
    <t>До15</t>
  </si>
  <si>
    <t>15-20</t>
  </si>
  <si>
    <t>73.</t>
  </si>
  <si>
    <t>Разравнивание вскопанной почвы</t>
  </si>
  <si>
    <t>Без очистки</t>
  </si>
  <si>
    <t>С очисткой</t>
  </si>
  <si>
    <t>74.</t>
  </si>
  <si>
    <t>Устройство гряд</t>
  </si>
  <si>
    <t>10м2</t>
  </si>
  <si>
    <t>75.</t>
  </si>
  <si>
    <t>Сплошное внесение в почву органических удобрений предварительно разложенных небольшие кучи</t>
  </si>
  <si>
    <t>76.</t>
  </si>
  <si>
    <t>Посев семян овощных культур</t>
  </si>
  <si>
    <t>100п.м.</t>
  </si>
  <si>
    <t>77.</t>
  </si>
  <si>
    <t>Посадка рассады овощных культур</t>
  </si>
  <si>
    <t>100шт.</t>
  </si>
  <si>
    <t>78.</t>
  </si>
  <si>
    <t>Прополка с рыхлением и окучиванием овощных культур</t>
  </si>
  <si>
    <t>79.</t>
  </si>
  <si>
    <t>Переборка лука перед посадкой и обрезка</t>
  </si>
  <si>
    <t xml:space="preserve"> 10кг</t>
  </si>
  <si>
    <t>80.</t>
  </si>
  <si>
    <t>Посадка в лунки или борозды луковичных или клубневых растений</t>
  </si>
  <si>
    <t>100шт</t>
  </si>
  <si>
    <t>81.</t>
  </si>
  <si>
    <t>Прополка растений овощных культур с рыхлением почвы</t>
  </si>
  <si>
    <t xml:space="preserve"> 100м2</t>
  </si>
  <si>
    <t>82.</t>
  </si>
  <si>
    <t>Прореживание растений</t>
  </si>
  <si>
    <r>
      <t>100 м</t>
    </r>
    <r>
      <rPr>
        <vertAlign val="superscript"/>
        <sz val="12"/>
        <color theme="1"/>
        <rFont val="Times New Roman"/>
        <family val="1"/>
        <charset val="204"/>
      </rPr>
      <t>2</t>
    </r>
    <r>
      <rPr>
        <sz val="12"/>
        <color theme="1"/>
        <rFont val="Times New Roman"/>
        <family val="1"/>
        <charset val="204"/>
      </rPr>
      <t>.</t>
    </r>
  </si>
  <si>
    <t>83.</t>
  </si>
  <si>
    <t>84.</t>
  </si>
  <si>
    <t>Пасынкование растений</t>
  </si>
  <si>
    <t>85.</t>
  </si>
  <si>
    <t>Полив огорода:</t>
  </si>
  <si>
    <t>Из шланга</t>
  </si>
  <si>
    <t>Из лейки</t>
  </si>
  <si>
    <t>86.</t>
  </si>
  <si>
    <t>Обрезание подвязывание к опоре овощных культур (растений)</t>
  </si>
  <si>
    <t>Томаты</t>
  </si>
  <si>
    <t>Огурцы</t>
  </si>
  <si>
    <t>Перец</t>
  </si>
  <si>
    <t>87.</t>
  </si>
  <si>
    <t>Побелка деревьев известью</t>
  </si>
  <si>
    <t>10шт</t>
  </si>
  <si>
    <t>88.</t>
  </si>
  <si>
    <t>Посадка цветов</t>
  </si>
  <si>
    <t>летники</t>
  </si>
  <si>
    <t>луковичные</t>
  </si>
  <si>
    <t>89.</t>
  </si>
  <si>
    <t>Прополка цветников</t>
  </si>
  <si>
    <t>90.</t>
  </si>
  <si>
    <t>Выкапывание многолетников</t>
  </si>
  <si>
    <t>91.</t>
  </si>
  <si>
    <t>Сортировка и уборка с просушиванием вещей  на воздухе</t>
  </si>
  <si>
    <t>92.</t>
  </si>
  <si>
    <t>Развешивание белья после стирки с его последующим снятием и растряска отжатого белья вручную</t>
  </si>
  <si>
    <t>93.</t>
  </si>
  <si>
    <t>Доставка топлива из хранилища, пешком до 50 м</t>
  </si>
  <si>
    <t>1 емкость весом  до 7кг</t>
  </si>
  <si>
    <t>94.</t>
  </si>
  <si>
    <t>95.</t>
  </si>
  <si>
    <t>96.</t>
  </si>
  <si>
    <t>Разовая очистка придомовой территории от снега после сильного снегопада</t>
  </si>
  <si>
    <t>Посадка картофеля под лопату</t>
  </si>
  <si>
    <t>97.</t>
  </si>
  <si>
    <t>бензиновым триммером ровных участков</t>
  </si>
  <si>
    <t>бензиновым триммером на склонах и в канавах</t>
  </si>
  <si>
    <t>98.</t>
  </si>
  <si>
    <t>Переноска торфяного брикета, каменного угля  и их складирование в месте хранения</t>
  </si>
  <si>
    <t>100 кг</t>
  </si>
  <si>
    <t>99.</t>
  </si>
  <si>
    <t>Моркови</t>
  </si>
  <si>
    <t>Свеклы</t>
  </si>
  <si>
    <t>Томатов</t>
  </si>
  <si>
    <t>Капусты</t>
  </si>
  <si>
    <t>Огурцов</t>
  </si>
  <si>
    <t>Лука</t>
  </si>
  <si>
    <t>Чеснока</t>
  </si>
  <si>
    <t>Редиса</t>
  </si>
  <si>
    <t>10 кг.</t>
  </si>
  <si>
    <t>Погрузка овощей и картошки</t>
  </si>
  <si>
    <t>т.</t>
  </si>
  <si>
    <t>Разгрузка овощей и картошки</t>
  </si>
  <si>
    <t>Уборка:</t>
  </si>
  <si>
    <t>СОЦИАЛЬНО-МЕДИЦИНСКИЕ УСЛУГИ</t>
  </si>
  <si>
    <t>Доставка (обеспечение) лекарственных изделий медицинского назначения:</t>
  </si>
  <si>
    <t>-пешком до 500 м</t>
  </si>
  <si>
    <t>-на последующие 100 м пешком добавлять</t>
  </si>
  <si>
    <t>-велосипедом до 500 м</t>
  </si>
  <si>
    <t>-на последующие 100 м велосипедом добавлять</t>
  </si>
  <si>
    <t>РИТУАЛЬНЫЕ УСЛУГИ</t>
  </si>
  <si>
    <t>Восстановление запавшей могилы с подноской материалов и приданием могиле формы</t>
  </si>
  <si>
    <t>1 могила</t>
  </si>
  <si>
    <t>Разовая уборка холмика могилы с промывкой надгробия водой и уборкой холмика от травы и мусора:</t>
  </si>
  <si>
    <t>-одинарный</t>
  </si>
  <si>
    <t>-двойной</t>
  </si>
  <si>
    <t>Разовая уборка участка вокруг холмика травы и мусора:</t>
  </si>
  <si>
    <t>- с посыпкой песком</t>
  </si>
  <si>
    <t xml:space="preserve">- без посыпки песком </t>
  </si>
  <si>
    <t>Установка металлических оград из готовых элементов с копанием ям, установкой стоек и сборка ограды</t>
  </si>
  <si>
    <t>1 ограда</t>
  </si>
  <si>
    <t>Окраска металлических оград кистью с очисткой от ржавчины и грязи:</t>
  </si>
  <si>
    <t>- в один слой</t>
  </si>
  <si>
    <t>- в два слоя</t>
  </si>
  <si>
    <t>Экономист</t>
  </si>
  <si>
    <t>УТВЕРЖДАЮ
Директор государственного       
учреждения «Территориальный  
центр социального обслуживания  
населения Докшицкого района»
_____________М.Э.Гигола
«___» января 2018г.</t>
  </si>
  <si>
    <t>Примечание</t>
  </si>
  <si>
    <t>Прейскурант цен
на оказание социальных услуг, не входящих в
Перечень бесплатных и общедоступных социальных услуг государственного учреждения "Территориальный центр социального обслуживания населения Докшицкого района"</t>
  </si>
  <si>
    <t>Монтаж и установка разветвлительной коробки</t>
  </si>
  <si>
    <t>Замена ввода</t>
  </si>
  <si>
    <t>1 п.м.</t>
  </si>
  <si>
    <t>Замена электролампы</t>
  </si>
  <si>
    <t>УСЛУГИ ПО МАЛЯРНЫМ И ОБОЙНЫМ РАБОТАМ</t>
  </si>
  <si>
    <t>1 мешок</t>
  </si>
  <si>
    <t>100.</t>
  </si>
  <si>
    <t>101.</t>
  </si>
  <si>
    <t>102.</t>
  </si>
  <si>
    <t>103.</t>
  </si>
  <si>
    <t>104.</t>
  </si>
  <si>
    <t>105.</t>
  </si>
  <si>
    <t>106.</t>
  </si>
  <si>
    <t>107.</t>
  </si>
  <si>
    <t>108.</t>
  </si>
  <si>
    <t>109.</t>
  </si>
  <si>
    <t>110.</t>
  </si>
  <si>
    <t>ПОЛИГРАФИЧЕСКИЕ УСЛУГИ</t>
  </si>
  <si>
    <t>111.</t>
  </si>
  <si>
    <t>Ксерокопия одной страницы форматом А4</t>
  </si>
  <si>
    <t>112.</t>
  </si>
  <si>
    <t>Ксерокопия обратной стороны формата А4</t>
  </si>
  <si>
    <t>113.</t>
  </si>
  <si>
    <t>Ксерокопия одной страницы формата А3</t>
  </si>
  <si>
    <t>114.</t>
  </si>
  <si>
    <t>Ксерокопия обратной стороны формата А3</t>
  </si>
  <si>
    <t>115.</t>
  </si>
  <si>
    <t>116.</t>
  </si>
  <si>
    <t>Изготовление фотографий форматом А4 на глянцевой фотобумаге</t>
  </si>
  <si>
    <t>Изготовление фотографий размером 10х15 на матовой фотобумаге</t>
  </si>
  <si>
    <t>Изготовление фотографий размером 10х15 на глянцевой фотобумаге</t>
  </si>
  <si>
    <t>117.</t>
  </si>
  <si>
    <t>Изготовление фотографий форматом А4 на матовой фотобумаге</t>
  </si>
  <si>
    <t>118.</t>
  </si>
  <si>
    <t>119.</t>
  </si>
  <si>
    <t>Изготовление фотографий форматом А4 на офисной бумаге цветная печать</t>
  </si>
  <si>
    <t>120.</t>
  </si>
  <si>
    <t>121.</t>
  </si>
  <si>
    <t>Изготовление фотографий форматом А3  на офисной бумаге</t>
  </si>
  <si>
    <t>122.</t>
  </si>
  <si>
    <t>Изготовление фотографий форматом А3  на матовой бумаге</t>
  </si>
  <si>
    <t>123.</t>
  </si>
  <si>
    <t>Изготовление фотографий форматом А4  на двусторонней глянцевой бумаге</t>
  </si>
  <si>
    <t>124.</t>
  </si>
  <si>
    <t>Ламинирование форматом 80х111</t>
  </si>
  <si>
    <t>125.</t>
  </si>
  <si>
    <t>126.</t>
  </si>
  <si>
    <t>Ламинирование форматом А3</t>
  </si>
  <si>
    <t>127.</t>
  </si>
  <si>
    <t>Брошюровка на пружину 8 мм (при наличии собственного материала заказчика, кроме пружины)</t>
  </si>
  <si>
    <t>128.</t>
  </si>
  <si>
    <t>Брошюровка на пружину 14 мм (при наличии собственного материала заказчика, кроме пружины)</t>
  </si>
  <si>
    <t>Брошюровка на пружину 10 мм (при наличии собственного материала заказчика, кроме пружины)</t>
  </si>
  <si>
    <t>129.</t>
  </si>
  <si>
    <t>130.</t>
  </si>
  <si>
    <t>131.</t>
  </si>
  <si>
    <t>Изготовление календаря размером 10х7,5 см</t>
  </si>
  <si>
    <t>132.</t>
  </si>
  <si>
    <t>Изготовление календаря размером 10х15 см</t>
  </si>
  <si>
    <t>133.</t>
  </si>
  <si>
    <t>Изготовление календаря размером 10х15 см с ламинированием</t>
  </si>
  <si>
    <t>135.</t>
  </si>
  <si>
    <t>Изготовление календаря форматом А4</t>
  </si>
  <si>
    <t>136.</t>
  </si>
  <si>
    <t>УСЛУГИ ПО РЕМОНТУ ПЕЧЕЙ</t>
  </si>
  <si>
    <t xml:space="preserve"> Малый ремонт голландских печей с добавлением нового кирпича до 15 шт.:</t>
  </si>
  <si>
    <t>топочное или поддувальное отверстие, или под</t>
  </si>
  <si>
    <t>1 печь</t>
  </si>
  <si>
    <t>Малый ремонт русских печей с добавлением нового кирпича до 15 шт.</t>
  </si>
  <si>
    <t>под или наружная стенка</t>
  </si>
  <si>
    <t>Большой ремонт печей с добавлением нового кирпича до 100 шт:</t>
  </si>
  <si>
    <t>облицованных изразцами</t>
  </si>
  <si>
    <t>не облицованных</t>
  </si>
  <si>
    <t>Перекладка частей русской печи:</t>
  </si>
  <si>
    <t>1место</t>
  </si>
  <si>
    <t>устье</t>
  </si>
  <si>
    <t>под</t>
  </si>
  <si>
    <t>Смена изразцов облицовки</t>
  </si>
  <si>
    <t>1 изразец</t>
  </si>
  <si>
    <t>Смена печных приборов в необлицованных печах:</t>
  </si>
  <si>
    <t>1 прибор</t>
  </si>
  <si>
    <t>вьюшки</t>
  </si>
  <si>
    <t>задвижки</t>
  </si>
  <si>
    <t>топочные дверки</t>
  </si>
  <si>
    <t>вычистные или поддувные дверки</t>
  </si>
  <si>
    <t>духовые шкафы</t>
  </si>
  <si>
    <t>Смена печных приборов в печах, облицованных изразцами без исправления облицовки:</t>
  </si>
  <si>
    <t>Смена колосниковой решетки</t>
  </si>
  <si>
    <t>1 решетка</t>
  </si>
  <si>
    <t>Укрепление топочной дверки с заменой кирпичей до:</t>
  </si>
  <si>
    <t>1 дверка</t>
  </si>
  <si>
    <t>Ремонт кладки дымовой трубы:</t>
  </si>
  <si>
    <t>под крышей</t>
  </si>
  <si>
    <t>1кирпич</t>
  </si>
  <si>
    <t>над крышей</t>
  </si>
  <si>
    <t>Ремонт оголовка дымовой трубы, при количестве каналов в трубе:</t>
  </si>
  <si>
    <t>1 труба</t>
  </si>
  <si>
    <t>один</t>
  </si>
  <si>
    <t>два</t>
  </si>
  <si>
    <t>Прочистка дымоходов с пробивкой и заделкой отверстий и удалением сажи:</t>
  </si>
  <si>
    <t>1 м дымохода</t>
  </si>
  <si>
    <t>горизонтальный</t>
  </si>
  <si>
    <t>вертикальный</t>
  </si>
  <si>
    <t>Ремонт патрубка  комнатной печи длиной, м до:</t>
  </si>
  <si>
    <t>1 патрубок</t>
  </si>
  <si>
    <t>Перекладка дымовых труб без оштукатуривания при числе каналов в трубе:</t>
  </si>
  <si>
    <t>1 м трубы</t>
  </si>
  <si>
    <t>Перекладка дымовых труб с оштукатуриванием при числе каналов в трубе:</t>
  </si>
  <si>
    <t>137.</t>
  </si>
  <si>
    <t>138.</t>
  </si>
  <si>
    <t>139.</t>
  </si>
  <si>
    <t>140.</t>
  </si>
  <si>
    <t>141.</t>
  </si>
  <si>
    <t>142.</t>
  </si>
  <si>
    <t>143.</t>
  </si>
  <si>
    <t>144.</t>
  </si>
  <si>
    <t>145.</t>
  </si>
  <si>
    <t>146.</t>
  </si>
  <si>
    <t>147.</t>
  </si>
  <si>
    <t>148.</t>
  </si>
  <si>
    <t>149.</t>
  </si>
  <si>
    <t>150.</t>
  </si>
  <si>
    <t>Косьба трав  с помощью триммера:</t>
  </si>
  <si>
    <t>Ламинирование форматом А4</t>
  </si>
  <si>
    <t>Изготовление блокнота размером 21х14,5 см на пружине</t>
  </si>
  <si>
    <t>Боронование почвы мотоблоком, минитрактором</t>
  </si>
  <si>
    <t>100 м2</t>
  </si>
  <si>
    <t>мотоблоком</t>
  </si>
  <si>
    <t>трактором МТЗ</t>
  </si>
  <si>
    <t xml:space="preserve">Культивация почвы в один след: </t>
  </si>
  <si>
    <t>Окучивание картофеля мотоблоком, минитрактором</t>
  </si>
  <si>
    <t>Дискование почвы моотоблоком,минитрактором</t>
  </si>
  <si>
    <t>Посадка картофеля мотоблоком</t>
  </si>
  <si>
    <t xml:space="preserve">Скашивание ботвы косой                                              </t>
  </si>
  <si>
    <t>Подпахивание картофеля мотоблоком</t>
  </si>
  <si>
    <t>Ручной посев зерновых культур</t>
  </si>
  <si>
    <t xml:space="preserve">Содействие в получении услуг по погрузке (выгрузке) мебели </t>
  </si>
  <si>
    <t>1 заказ</t>
  </si>
  <si>
    <t>Стирка белья при  централизованном водоснабжении</t>
  </si>
  <si>
    <t>Без кипячения вручную</t>
  </si>
  <si>
    <t>С кипячением вручную</t>
  </si>
  <si>
    <t>Приготовление соков из фруктов, ягод, овощей с помощью соковыжималки</t>
  </si>
  <si>
    <t>3 л</t>
  </si>
  <si>
    <t>для проживающих в жилых помещениях с центральным водоснабжением</t>
  </si>
  <si>
    <t>10 предметов</t>
  </si>
  <si>
    <t>Мытье посуды:</t>
  </si>
  <si>
    <t>для проживающих в жилых помещениях без центрального водоснабжения.</t>
  </si>
  <si>
    <t>Чистка зеркал</t>
  </si>
  <si>
    <t>Чистка кафельной плитки</t>
  </si>
  <si>
    <t>Крепление марли, сетки на окна кнопками</t>
  </si>
  <si>
    <t>Мытье отопительных батарей</t>
  </si>
  <si>
    <t>1 пог.м</t>
  </si>
  <si>
    <t>Вынос сорняков после уборки овощных культур</t>
  </si>
  <si>
    <t>до 50 м</t>
  </si>
  <si>
    <t>до 200 м</t>
  </si>
  <si>
    <t>свыше 200 м</t>
  </si>
  <si>
    <t>Оказание помощи в топке бани с подноской топлива:</t>
  </si>
  <si>
    <t>весенне-летний период</t>
  </si>
  <si>
    <t>осенне-зимний период</t>
  </si>
  <si>
    <t>Вырубка кустарников</t>
  </si>
  <si>
    <t>10 шт.</t>
  </si>
  <si>
    <t>Обрезка сучьев плодовых деревьев</t>
  </si>
  <si>
    <t>Замена замков</t>
  </si>
  <si>
    <t>врезных</t>
  </si>
  <si>
    <t>накладных</t>
  </si>
  <si>
    <t>Замена ручек, защелок, шпингалетов</t>
  </si>
  <si>
    <t>Подготовка жилых помещений для проведения ремонта</t>
  </si>
  <si>
    <t>10 ед. мебели</t>
  </si>
  <si>
    <t>Навеска на готовые крючки карнизов, вешалок, картин</t>
  </si>
  <si>
    <t>151.</t>
  </si>
  <si>
    <t>153.</t>
  </si>
  <si>
    <t>154.</t>
  </si>
  <si>
    <t>155.</t>
  </si>
  <si>
    <t>156.</t>
  </si>
  <si>
    <t>157.</t>
  </si>
  <si>
    <t>158.</t>
  </si>
  <si>
    <t>159.</t>
  </si>
  <si>
    <t>160.</t>
  </si>
  <si>
    <t>161.</t>
  </si>
  <si>
    <t>162.</t>
  </si>
  <si>
    <t>163.</t>
  </si>
  <si>
    <t>164.</t>
  </si>
  <si>
    <t>152.</t>
  </si>
  <si>
    <r>
      <t>1м</t>
    </r>
    <r>
      <rPr>
        <vertAlign val="superscript"/>
        <sz val="12"/>
        <rFont val="Times New Roman"/>
        <family val="1"/>
        <charset val="204"/>
      </rPr>
      <t xml:space="preserve">2 </t>
    </r>
    <r>
      <rPr>
        <sz val="12"/>
        <rFont val="Times New Roman"/>
        <family val="1"/>
        <charset val="204"/>
      </rPr>
      <t>осно-вания</t>
    </r>
  </si>
  <si>
    <r>
      <t>1м</t>
    </r>
    <r>
      <rPr>
        <vertAlign val="superscript"/>
        <sz val="12"/>
        <rFont val="Times New Roman"/>
        <family val="1"/>
        <charset val="204"/>
      </rPr>
      <t>2</t>
    </r>
    <r>
      <rPr>
        <sz val="12"/>
        <rFont val="Times New Roman"/>
        <family val="1"/>
        <charset val="204"/>
      </rPr>
      <t xml:space="preserve"> плен-ки</t>
    </r>
  </si>
  <si>
    <t>С.П. Мойсеёнок</t>
  </si>
  <si>
    <t xml:space="preserve">Автоуслуга </t>
  </si>
  <si>
    <t>бревенчатых</t>
  </si>
  <si>
    <t>Брошюрование на пружину формат А-3</t>
  </si>
  <si>
    <t>Стоимость услуг по распиловке дровяного долготья бензопилой на заданную длину, автоуслуг, вспашки почвы мотоблоком, боронование, культивация, окучивание, дискование, посадка картофеля, скашивание ботвы, подпахивание картофеля, косьбы трав  определена без учета стоимости  материалов.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</si>
</sst>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sz val="14"/>
      <color theme="1"/>
      <name val="Times New Roman"/>
      <family val="1"/>
      <charset val="204"/>
    </font>
    <font>
      <sz val="13"/>
      <color theme="1"/>
      <name val="Times New Roman"/>
      <family val="1"/>
      <charset val="204"/>
    </font>
    <font>
      <sz val="12"/>
      <color theme="1"/>
      <name val="Times New Roman"/>
      <family val="1"/>
      <charset val="204"/>
    </font>
    <font>
      <vertAlign val="superscript"/>
      <sz val="12"/>
      <color theme="1"/>
      <name val="Times New Roman"/>
      <family val="1"/>
      <charset val="204"/>
    </font>
    <font>
      <sz val="10"/>
      <color theme="1"/>
      <name val="Times New Roman"/>
      <family val="1"/>
      <charset val="204"/>
    </font>
    <font>
      <sz val="9"/>
      <color theme="1"/>
      <name val="Times New Roman"/>
      <family val="1"/>
      <charset val="204"/>
    </font>
    <font>
      <vertAlign val="superscript"/>
      <sz val="10"/>
      <color theme="1"/>
      <name val="Times New Roman"/>
      <family val="1"/>
      <charset val="204"/>
    </font>
    <font>
      <u/>
      <sz val="12"/>
      <color theme="1"/>
      <name val="Times New Roman"/>
      <family val="1"/>
      <charset val="204"/>
    </font>
    <font>
      <b/>
      <u/>
      <sz val="11"/>
      <color theme="1"/>
      <name val="Times New Roman"/>
      <family val="1"/>
      <charset val="204"/>
    </font>
    <font>
      <sz val="12"/>
      <name val="Times New Roman"/>
      <family val="1"/>
      <charset val="204"/>
    </font>
    <font>
      <vertAlign val="superscript"/>
      <sz val="12"/>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137">
    <xf numFmtId="0" fontId="0" fillId="0" borderId="0" xfId="0"/>
    <xf numFmtId="0" fontId="1" fillId="0" borderId="0" xfId="0" applyFont="1"/>
    <xf numFmtId="0" fontId="1" fillId="0" borderId="1" xfId="0" applyFont="1" applyBorder="1"/>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2" fontId="1" fillId="0" borderId="5" xfId="0" applyNumberFormat="1" applyFont="1" applyBorder="1" applyAlignment="1">
      <alignment horizontal="left" vertical="center"/>
    </xf>
    <xf numFmtId="0" fontId="1" fillId="0" borderId="1" xfId="0" applyFont="1" applyBorder="1" applyAlignment="1">
      <alignment horizontal="center" vertical="center" wrapText="1"/>
    </xf>
    <xf numFmtId="0" fontId="2" fillId="0" borderId="0" xfId="0" applyFont="1"/>
    <xf numFmtId="164" fontId="1" fillId="0" borderId="1" xfId="0" applyNumberFormat="1" applyFont="1" applyBorder="1"/>
    <xf numFmtId="0" fontId="1" fillId="0" borderId="0" xfId="0" applyFont="1" applyBorder="1"/>
    <xf numFmtId="164" fontId="1" fillId="0" borderId="0" xfId="0" applyNumberFormat="1" applyFont="1" applyBorder="1"/>
    <xf numFmtId="0" fontId="1" fillId="0" borderId="0" xfId="0" applyFont="1" applyBorder="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2" fontId="4" fillId="0" borderId="1" xfId="0" applyNumberFormat="1" applyFont="1" applyBorder="1" applyAlignment="1">
      <alignment horizontal="left" vertical="center"/>
    </xf>
    <xf numFmtId="2" fontId="4" fillId="0" borderId="1" xfId="0" applyNumberFormat="1" applyFont="1" applyBorder="1" applyAlignment="1">
      <alignment horizontal="left" vertical="center" wrapText="1"/>
    </xf>
    <xf numFmtId="2" fontId="1" fillId="0" borderId="8" xfId="0" applyNumberFormat="1" applyFont="1" applyBorder="1" applyAlignment="1">
      <alignment horizontal="left" vertical="center"/>
    </xf>
    <xf numFmtId="2" fontId="1" fillId="0" borderId="3" xfId="0" applyNumberFormat="1" applyFont="1" applyBorder="1" applyAlignment="1">
      <alignment horizontal="left" vertical="center"/>
    </xf>
    <xf numFmtId="0" fontId="1" fillId="0" borderId="0" xfId="0" applyFont="1" applyFill="1"/>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right" vertical="center" wrapText="1"/>
    </xf>
    <xf numFmtId="2" fontId="4" fillId="0" borderId="1" xfId="0" applyNumberFormat="1" applyFont="1" applyBorder="1" applyAlignment="1">
      <alignment horizontal="right" vertical="center"/>
    </xf>
    <xf numFmtId="0" fontId="4" fillId="0" borderId="1" xfId="0" applyFont="1" applyFill="1" applyBorder="1" applyAlignment="1">
      <alignment vertical="top" wrapText="1"/>
    </xf>
    <xf numFmtId="0" fontId="1" fillId="0" borderId="1" xfId="0" applyFont="1" applyFill="1" applyBorder="1"/>
    <xf numFmtId="2" fontId="4" fillId="0" borderId="1" xfId="0" applyNumberFormat="1" applyFont="1" applyFill="1" applyBorder="1" applyAlignment="1">
      <alignment horizontal="right" vertical="center"/>
    </xf>
    <xf numFmtId="2" fontId="4" fillId="0"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vertical="top"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8" xfId="0" applyFont="1" applyFill="1" applyBorder="1" applyAlignment="1">
      <alignment horizontal="center" vertical="center" wrapText="1"/>
    </xf>
    <xf numFmtId="0" fontId="4" fillId="0" borderId="18" xfId="0" applyFont="1" applyFill="1" applyBorder="1" applyAlignment="1">
      <alignment horizontal="left" vertical="center" wrapText="1"/>
    </xf>
    <xf numFmtId="2" fontId="4" fillId="0" borderId="18" xfId="0" applyNumberFormat="1" applyFont="1" applyFill="1" applyBorder="1" applyAlignment="1">
      <alignment horizontal="left" vertical="center"/>
    </xf>
    <xf numFmtId="0" fontId="0" fillId="0" borderId="1" xfId="0" applyFill="1" applyBorder="1" applyAlignment="1">
      <alignment horizontal="center" vertical="center" wrapText="1"/>
    </xf>
    <xf numFmtId="0" fontId="4" fillId="0" borderId="1" xfId="0" applyFont="1" applyFill="1" applyBorder="1"/>
    <xf numFmtId="0" fontId="1" fillId="0" borderId="1" xfId="0" applyFont="1" applyFill="1" applyBorder="1" applyAlignment="1">
      <alignment horizontal="left" vertical="center"/>
    </xf>
    <xf numFmtId="2" fontId="4" fillId="0" borderId="1" xfId="0" applyNumberFormat="1" applyFont="1" applyFill="1" applyBorder="1" applyAlignment="1">
      <alignment horizontal="left" vertical="center" wrapText="1"/>
    </xf>
    <xf numFmtId="0" fontId="5" fillId="0" borderId="1" xfId="0" applyFont="1" applyFill="1" applyBorder="1" applyAlignment="1">
      <alignment vertical="top" wrapText="1"/>
    </xf>
    <xf numFmtId="0" fontId="1" fillId="0" borderId="1" xfId="0" applyFont="1" applyFill="1" applyBorder="1" applyAlignment="1">
      <alignment horizontal="center" vertical="center" wrapText="1"/>
    </xf>
    <xf numFmtId="2" fontId="1" fillId="0" borderId="0" xfId="0" applyNumberFormat="1" applyFont="1" applyBorder="1"/>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1" fillId="0" borderId="7" xfId="0" applyFont="1" applyBorder="1" applyAlignment="1">
      <alignment horizontal="center" vertical="center" wrapText="1"/>
    </xf>
    <xf numFmtId="0" fontId="1" fillId="0" borderId="0" xfId="0" applyFont="1" applyAlignment="1"/>
    <xf numFmtId="0" fontId="9" fillId="0" borderId="1" xfId="0" applyFont="1" applyFill="1" applyBorder="1" applyAlignment="1">
      <alignment horizontal="justify" vertical="top" wrapText="1"/>
    </xf>
    <xf numFmtId="0" fontId="4" fillId="0" borderId="1" xfId="0" applyFont="1" applyFill="1" applyBorder="1" applyAlignment="1">
      <alignment horizontal="center" wrapText="1"/>
    </xf>
    <xf numFmtId="0" fontId="4"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2" fontId="11" fillId="0" borderId="1" xfId="0" applyNumberFormat="1" applyFont="1" applyFill="1" applyBorder="1" applyAlignment="1">
      <alignment horizontal="left" vertical="center"/>
    </xf>
    <xf numFmtId="2" fontId="11" fillId="2" borderId="1" xfId="0" applyNumberFormat="1" applyFont="1" applyFill="1" applyBorder="1" applyAlignment="1">
      <alignment horizontal="left" vertical="center"/>
    </xf>
    <xf numFmtId="0" fontId="11" fillId="2" borderId="1"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2" fontId="11" fillId="2" borderId="1" xfId="0" applyNumberFormat="1" applyFont="1" applyFill="1" applyBorder="1" applyAlignment="1">
      <alignment horizontal="left" vertical="center" wrapText="1"/>
    </xf>
    <xf numFmtId="0" fontId="4" fillId="2" borderId="1" xfId="0" applyFont="1" applyFill="1" applyBorder="1" applyAlignment="1">
      <alignment vertical="top" wrapText="1"/>
    </xf>
    <xf numFmtId="0" fontId="13" fillId="2" borderId="1" xfId="0" applyFont="1" applyFill="1" applyBorder="1"/>
    <xf numFmtId="0" fontId="11" fillId="0" borderId="1" xfId="0" applyFont="1" applyBorder="1" applyAlignment="1">
      <alignment horizontal="left" vertical="center" wrapText="1"/>
    </xf>
    <xf numFmtId="0" fontId="11" fillId="0" borderId="1" xfId="0" applyFont="1" applyFill="1" applyBorder="1" applyAlignment="1">
      <alignment horizontal="left" vertical="top" wrapText="1"/>
    </xf>
    <xf numFmtId="2" fontId="11" fillId="0" borderId="1" xfId="0" applyNumberFormat="1" applyFont="1" applyBorder="1" applyAlignment="1">
      <alignment horizontal="left" vertical="center" wrapText="1"/>
    </xf>
    <xf numFmtId="2" fontId="11" fillId="0" borderId="1" xfId="0" applyNumberFormat="1" applyFont="1" applyFill="1" applyBorder="1" applyAlignment="1">
      <alignment horizontal="left" vertical="center" wrapText="1"/>
    </xf>
    <xf numFmtId="2" fontId="11" fillId="0" borderId="1" xfId="0" applyNumberFormat="1" applyFont="1" applyBorder="1" applyAlignment="1">
      <alignment horizontal="left" vertical="center"/>
    </xf>
    <xf numFmtId="2" fontId="11" fillId="0" borderId="1" xfId="0" applyNumberFormat="1" applyFont="1" applyBorder="1" applyAlignment="1">
      <alignment horizontal="right" vertic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xf>
    <xf numFmtId="0" fontId="0" fillId="0" borderId="0" xfId="0" applyAlignment="1"/>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left" wrapText="1"/>
    </xf>
    <xf numFmtId="0" fontId="10" fillId="0" borderId="1" xfId="0" applyFont="1" applyBorder="1" applyAlignment="1">
      <alignment horizontal="center" wrapText="1"/>
    </xf>
    <xf numFmtId="0" fontId="2" fillId="0" borderId="0" xfId="0" applyFont="1" applyAlignment="1">
      <alignment horizontal="center" wrapText="1"/>
    </xf>
    <xf numFmtId="0" fontId="2" fillId="0" borderId="0" xfId="0" applyFont="1" applyAlignment="1">
      <alignment horizontal="center"/>
    </xf>
    <xf numFmtId="0" fontId="10" fillId="0" borderId="1" xfId="0" applyFont="1" applyBorder="1" applyAlignment="1">
      <alignment horizontal="center"/>
    </xf>
    <xf numFmtId="0" fontId="10" fillId="0" borderId="1" xfId="0" applyFont="1"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18" xfId="0" applyFont="1" applyFill="1" applyBorder="1" applyAlignment="1">
      <alignment horizontal="justify" vertical="top"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xf>
    <xf numFmtId="0" fontId="2" fillId="0" borderId="0" xfId="0" applyFont="1" applyAlignment="1">
      <alignment horizontal="left" vertical="center"/>
    </xf>
    <xf numFmtId="0" fontId="1" fillId="0" borderId="2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left" vertical="center"/>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wrapText="1"/>
    </xf>
    <xf numFmtId="0" fontId="1" fillId="0" borderId="12" xfId="0" applyFont="1" applyBorder="1" applyAlignment="1">
      <alignment horizontal="left" vertical="center" wrapText="1"/>
    </xf>
    <xf numFmtId="0" fontId="2" fillId="0" borderId="0" xfId="0" applyFont="1" applyAlignment="1"/>
    <xf numFmtId="0" fontId="1" fillId="0" borderId="0" xfId="0" applyFon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1"/>
  <sheetViews>
    <sheetView tabSelected="1" view="pageBreakPreview" topLeftCell="A306" zoomScale="115" zoomScaleSheetLayoutView="115" workbookViewId="0">
      <selection activeCell="L316" sqref="L316"/>
    </sheetView>
  </sheetViews>
  <sheetFormatPr defaultRowHeight="15" x14ac:dyDescent="0.25"/>
  <cols>
    <col min="1" max="1" width="2.140625" style="1" customWidth="1"/>
    <col min="2" max="2" width="4.85546875" style="16" customWidth="1"/>
    <col min="3" max="3" width="48.5703125" style="1" customWidth="1"/>
    <col min="4" max="4" width="13.42578125" style="1" customWidth="1"/>
    <col min="5" max="7" width="6.42578125" style="1" hidden="1" customWidth="1"/>
    <col min="8" max="8" width="7.5703125" style="1" hidden="1" customWidth="1"/>
    <col min="9" max="9" width="9.85546875" style="1" customWidth="1"/>
    <col min="10" max="10" width="4.42578125" style="1" customWidth="1"/>
    <col min="11" max="11" width="9.140625" style="1"/>
    <col min="12" max="12" width="18.28515625" style="1" customWidth="1"/>
    <col min="13" max="16384" width="9.140625" style="1"/>
  </cols>
  <sheetData>
    <row r="1" spans="2:13" ht="111.75" hidden="1" customHeight="1" x14ac:dyDescent="0.25">
      <c r="D1" s="66"/>
      <c r="E1" s="105"/>
      <c r="F1" s="105"/>
      <c r="G1" s="105"/>
      <c r="H1" s="105"/>
      <c r="I1" s="105"/>
      <c r="J1" s="15"/>
    </row>
    <row r="2" spans="2:13" ht="41.25" customHeight="1" x14ac:dyDescent="0.25">
      <c r="B2" s="107" t="s">
        <v>355</v>
      </c>
      <c r="C2" s="107"/>
      <c r="D2" s="107"/>
      <c r="E2" s="107"/>
      <c r="F2" s="107"/>
      <c r="G2" s="107"/>
      <c r="H2" s="107"/>
      <c r="I2" s="107"/>
      <c r="J2" s="15"/>
    </row>
    <row r="3" spans="2:13" ht="71.25" customHeight="1" x14ac:dyDescent="0.3">
      <c r="B3" s="107"/>
      <c r="C3" s="107"/>
      <c r="D3" s="107"/>
      <c r="E3" s="107"/>
      <c r="F3" s="107"/>
      <c r="G3" s="107"/>
      <c r="H3" s="107"/>
      <c r="I3" s="107"/>
      <c r="J3" s="135"/>
    </row>
    <row r="5" spans="2:13" ht="75" x14ac:dyDescent="0.25">
      <c r="B5" s="9" t="s">
        <v>0</v>
      </c>
      <c r="C5" s="9" t="s">
        <v>26</v>
      </c>
      <c r="D5" s="9" t="s">
        <v>27</v>
      </c>
      <c r="E5" s="9" t="s">
        <v>28</v>
      </c>
      <c r="F5" s="9" t="s">
        <v>29</v>
      </c>
      <c r="G5" s="9" t="s">
        <v>30</v>
      </c>
      <c r="H5" s="9" t="s">
        <v>31</v>
      </c>
      <c r="I5" s="9" t="s">
        <v>32</v>
      </c>
    </row>
    <row r="6" spans="2:13" x14ac:dyDescent="0.25">
      <c r="B6" s="106" t="s">
        <v>55</v>
      </c>
      <c r="C6" s="106"/>
      <c r="D6" s="106"/>
      <c r="E6" s="106"/>
      <c r="F6" s="106"/>
      <c r="G6" s="106"/>
      <c r="H6" s="106"/>
      <c r="I6" s="106"/>
    </row>
    <row r="7" spans="2:13" s="12" customFormat="1" ht="15" customHeight="1" x14ac:dyDescent="0.25">
      <c r="B7" s="36" t="s">
        <v>33</v>
      </c>
      <c r="C7" s="32" t="s">
        <v>34</v>
      </c>
      <c r="D7" s="37" t="s">
        <v>56</v>
      </c>
      <c r="E7" s="38">
        <v>34.200000000000003</v>
      </c>
      <c r="F7" s="38">
        <v>5.74</v>
      </c>
      <c r="G7" s="35">
        <f t="shared" ref="G7:G20" si="0">ROUND(E7*F7/60,2)</f>
        <v>3.27</v>
      </c>
      <c r="H7" s="35">
        <f>G7*0.2</f>
        <v>0.65400000000000003</v>
      </c>
      <c r="I7" s="35">
        <f>G7+H7</f>
        <v>3.9239999999999999</v>
      </c>
      <c r="J7" s="14"/>
      <c r="M7" s="13"/>
    </row>
    <row r="8" spans="2:13" s="12" customFormat="1" ht="15" customHeight="1" x14ac:dyDescent="0.25">
      <c r="B8" s="36" t="s">
        <v>35</v>
      </c>
      <c r="C8" s="32" t="s">
        <v>36</v>
      </c>
      <c r="D8" s="37" t="s">
        <v>56</v>
      </c>
      <c r="E8" s="39">
        <v>4.8</v>
      </c>
      <c r="F8" s="38">
        <v>5.74</v>
      </c>
      <c r="G8" s="35">
        <f t="shared" si="0"/>
        <v>0.46</v>
      </c>
      <c r="H8" s="35">
        <f t="shared" ref="H8:H20" si="1">G8*0.2</f>
        <v>9.2000000000000012E-2</v>
      </c>
      <c r="I8" s="35">
        <f t="shared" ref="I8:I11" si="2">G8+H8</f>
        <v>0.55200000000000005</v>
      </c>
    </row>
    <row r="9" spans="2:13" s="12" customFormat="1" ht="15" customHeight="1" x14ac:dyDescent="0.25">
      <c r="B9" s="36" t="s">
        <v>37</v>
      </c>
      <c r="C9" s="32" t="s">
        <v>38</v>
      </c>
      <c r="D9" s="37" t="s">
        <v>56</v>
      </c>
      <c r="E9" s="39">
        <v>1.8</v>
      </c>
      <c r="F9" s="38">
        <v>5.74</v>
      </c>
      <c r="G9" s="35">
        <f t="shared" si="0"/>
        <v>0.17</v>
      </c>
      <c r="H9" s="35">
        <f t="shared" si="1"/>
        <v>3.4000000000000002E-2</v>
      </c>
      <c r="I9" s="35">
        <f t="shared" si="2"/>
        <v>0.20400000000000001</v>
      </c>
      <c r="L9" s="53"/>
    </row>
    <row r="10" spans="2:13" s="12" customFormat="1" ht="15" customHeight="1" x14ac:dyDescent="0.25">
      <c r="B10" s="36" t="s">
        <v>39</v>
      </c>
      <c r="C10" s="32" t="s">
        <v>40</v>
      </c>
      <c r="D10" s="37" t="s">
        <v>57</v>
      </c>
      <c r="E10" s="39">
        <v>39.6</v>
      </c>
      <c r="F10" s="38">
        <v>5.74</v>
      </c>
      <c r="G10" s="35">
        <f t="shared" si="0"/>
        <v>3.79</v>
      </c>
      <c r="H10" s="35">
        <f t="shared" si="1"/>
        <v>0.75800000000000001</v>
      </c>
      <c r="I10" s="35">
        <f t="shared" si="2"/>
        <v>4.548</v>
      </c>
    </row>
    <row r="11" spans="2:13" s="12" customFormat="1" ht="15" customHeight="1" x14ac:dyDescent="0.25">
      <c r="B11" s="36" t="s">
        <v>41</v>
      </c>
      <c r="C11" s="32" t="s">
        <v>42</v>
      </c>
      <c r="D11" s="37" t="s">
        <v>57</v>
      </c>
      <c r="E11" s="39">
        <v>34.799999999999997</v>
      </c>
      <c r="F11" s="38">
        <v>5.74</v>
      </c>
      <c r="G11" s="35">
        <f t="shared" si="0"/>
        <v>3.33</v>
      </c>
      <c r="H11" s="35">
        <f t="shared" si="1"/>
        <v>0.66600000000000004</v>
      </c>
      <c r="I11" s="35">
        <f t="shared" si="2"/>
        <v>3.996</v>
      </c>
    </row>
    <row r="12" spans="2:13" s="12" customFormat="1" ht="15" customHeight="1" x14ac:dyDescent="0.25">
      <c r="B12" s="36" t="s">
        <v>43</v>
      </c>
      <c r="C12" s="32" t="s">
        <v>44</v>
      </c>
      <c r="D12" s="37" t="s">
        <v>57</v>
      </c>
      <c r="E12" s="39">
        <v>49.8</v>
      </c>
      <c r="F12" s="38">
        <v>5.74</v>
      </c>
      <c r="G12" s="35">
        <f t="shared" si="0"/>
        <v>4.76</v>
      </c>
      <c r="H12" s="35">
        <f t="shared" si="1"/>
        <v>0.95199999999999996</v>
      </c>
      <c r="I12" s="35">
        <f t="shared" ref="I12:I20" si="3">G12+H12</f>
        <v>5.7119999999999997</v>
      </c>
    </row>
    <row r="13" spans="2:13" s="12" customFormat="1" ht="15" customHeight="1" x14ac:dyDescent="0.25">
      <c r="B13" s="36" t="s">
        <v>45</v>
      </c>
      <c r="C13" s="32" t="s">
        <v>46</v>
      </c>
      <c r="D13" s="37" t="s">
        <v>57</v>
      </c>
      <c r="E13" s="39">
        <v>39.6</v>
      </c>
      <c r="F13" s="38">
        <v>5.74</v>
      </c>
      <c r="G13" s="35">
        <f t="shared" si="0"/>
        <v>3.79</v>
      </c>
      <c r="H13" s="35">
        <f t="shared" si="1"/>
        <v>0.75800000000000001</v>
      </c>
      <c r="I13" s="35">
        <f t="shared" si="3"/>
        <v>4.548</v>
      </c>
    </row>
    <row r="14" spans="2:13" s="12" customFormat="1" ht="15" customHeight="1" x14ac:dyDescent="0.25">
      <c r="B14" s="36" t="s">
        <v>47</v>
      </c>
      <c r="C14" s="32" t="s">
        <v>48</v>
      </c>
      <c r="D14" s="37" t="s">
        <v>57</v>
      </c>
      <c r="E14" s="39">
        <v>12</v>
      </c>
      <c r="F14" s="38">
        <v>5.74</v>
      </c>
      <c r="G14" s="35">
        <f t="shared" si="0"/>
        <v>1.1499999999999999</v>
      </c>
      <c r="H14" s="35">
        <f t="shared" si="1"/>
        <v>0.22999999999999998</v>
      </c>
      <c r="I14" s="35">
        <f t="shared" si="3"/>
        <v>1.38</v>
      </c>
    </row>
    <row r="15" spans="2:13" s="12" customFormat="1" ht="15" customHeight="1" x14ac:dyDescent="0.25">
      <c r="B15" s="36" t="s">
        <v>49</v>
      </c>
      <c r="C15" s="32" t="s">
        <v>50</v>
      </c>
      <c r="D15" s="37" t="s">
        <v>56</v>
      </c>
      <c r="E15" s="39">
        <v>3</v>
      </c>
      <c r="F15" s="38">
        <v>5.74</v>
      </c>
      <c r="G15" s="35">
        <f t="shared" si="0"/>
        <v>0.28999999999999998</v>
      </c>
      <c r="H15" s="35">
        <f t="shared" si="1"/>
        <v>5.7999999999999996E-2</v>
      </c>
      <c r="I15" s="35">
        <f t="shared" si="3"/>
        <v>0.34799999999999998</v>
      </c>
    </row>
    <row r="16" spans="2:13" s="12" customFormat="1" ht="15" customHeight="1" x14ac:dyDescent="0.25">
      <c r="B16" s="36" t="s">
        <v>51</v>
      </c>
      <c r="C16" s="32" t="s">
        <v>52</v>
      </c>
      <c r="D16" s="37" t="s">
        <v>57</v>
      </c>
      <c r="E16" s="39">
        <v>72</v>
      </c>
      <c r="F16" s="38">
        <v>5.74</v>
      </c>
      <c r="G16" s="35">
        <f t="shared" si="0"/>
        <v>6.89</v>
      </c>
      <c r="H16" s="35">
        <f t="shared" si="1"/>
        <v>1.3780000000000001</v>
      </c>
      <c r="I16" s="35">
        <f t="shared" si="3"/>
        <v>8.2680000000000007</v>
      </c>
    </row>
    <row r="17" spans="2:9" s="12" customFormat="1" ht="15" customHeight="1" x14ac:dyDescent="0.25">
      <c r="B17" s="36" t="s">
        <v>53</v>
      </c>
      <c r="C17" s="32" t="s">
        <v>54</v>
      </c>
      <c r="D17" s="37" t="s">
        <v>56</v>
      </c>
      <c r="E17" s="39">
        <v>3</v>
      </c>
      <c r="F17" s="38">
        <v>5.74</v>
      </c>
      <c r="G17" s="35">
        <f t="shared" si="0"/>
        <v>0.28999999999999998</v>
      </c>
      <c r="H17" s="35">
        <f t="shared" si="1"/>
        <v>5.7999999999999996E-2</v>
      </c>
      <c r="I17" s="35">
        <f t="shared" si="3"/>
        <v>0.34799999999999998</v>
      </c>
    </row>
    <row r="18" spans="2:9" s="12" customFormat="1" ht="15" customHeight="1" x14ac:dyDescent="0.25">
      <c r="B18" s="27" t="s">
        <v>59</v>
      </c>
      <c r="C18" s="18" t="s">
        <v>356</v>
      </c>
      <c r="D18" s="17" t="s">
        <v>156</v>
      </c>
      <c r="E18" s="20">
        <v>30</v>
      </c>
      <c r="F18" s="38">
        <v>5.74</v>
      </c>
      <c r="G18" s="35">
        <f t="shared" si="0"/>
        <v>2.87</v>
      </c>
      <c r="H18" s="21">
        <f t="shared" si="1"/>
        <v>0.57400000000000007</v>
      </c>
      <c r="I18" s="21">
        <f t="shared" si="3"/>
        <v>3.444</v>
      </c>
    </row>
    <row r="19" spans="2:9" s="12" customFormat="1" ht="15" customHeight="1" x14ac:dyDescent="0.25">
      <c r="B19" s="27" t="s">
        <v>61</v>
      </c>
      <c r="C19" s="18" t="s">
        <v>357</v>
      </c>
      <c r="D19" s="17" t="s">
        <v>358</v>
      </c>
      <c r="E19" s="20">
        <v>30</v>
      </c>
      <c r="F19" s="38">
        <v>5.74</v>
      </c>
      <c r="G19" s="35">
        <f t="shared" si="0"/>
        <v>2.87</v>
      </c>
      <c r="H19" s="21">
        <f t="shared" si="1"/>
        <v>0.57400000000000007</v>
      </c>
      <c r="I19" s="21">
        <f t="shared" si="3"/>
        <v>3.444</v>
      </c>
    </row>
    <row r="20" spans="2:9" s="12" customFormat="1" ht="15" customHeight="1" x14ac:dyDescent="0.25">
      <c r="B20" s="27" t="s">
        <v>63</v>
      </c>
      <c r="C20" s="18" t="s">
        <v>359</v>
      </c>
      <c r="D20" s="17" t="s">
        <v>156</v>
      </c>
      <c r="E20" s="20">
        <v>10</v>
      </c>
      <c r="F20" s="38">
        <v>5.74</v>
      </c>
      <c r="G20" s="35">
        <f t="shared" si="0"/>
        <v>0.96</v>
      </c>
      <c r="H20" s="21">
        <f t="shared" si="1"/>
        <v>0.192</v>
      </c>
      <c r="I20" s="21">
        <f t="shared" si="3"/>
        <v>1.1519999999999999</v>
      </c>
    </row>
    <row r="21" spans="2:9" x14ac:dyDescent="0.25">
      <c r="B21" s="109" t="s">
        <v>360</v>
      </c>
      <c r="C21" s="109"/>
      <c r="D21" s="109"/>
      <c r="E21" s="109"/>
      <c r="F21" s="109"/>
      <c r="G21" s="109"/>
      <c r="H21" s="109"/>
      <c r="I21" s="109"/>
    </row>
    <row r="22" spans="2:9" ht="31.5" x14ac:dyDescent="0.25">
      <c r="B22" s="36" t="s">
        <v>64</v>
      </c>
      <c r="C22" s="32" t="s">
        <v>126</v>
      </c>
      <c r="D22" s="36" t="s">
        <v>127</v>
      </c>
      <c r="E22" s="40">
        <v>6.6</v>
      </c>
      <c r="F22" s="38">
        <v>5.74</v>
      </c>
      <c r="G22" s="35">
        <f>ROUND(E22*F22/60,2)</f>
        <v>0.63</v>
      </c>
      <c r="H22" s="35">
        <f>G22*0.2</f>
        <v>0.126</v>
      </c>
      <c r="I22" s="35">
        <f>G22+H22</f>
        <v>0.75600000000000001</v>
      </c>
    </row>
    <row r="23" spans="2:9" ht="47.25" x14ac:dyDescent="0.25">
      <c r="B23" s="104" t="s">
        <v>66</v>
      </c>
      <c r="C23" s="32" t="s">
        <v>129</v>
      </c>
      <c r="D23" s="104" t="s">
        <v>127</v>
      </c>
      <c r="E23" s="40"/>
      <c r="F23" s="38">
        <v>5.74</v>
      </c>
      <c r="G23" s="35"/>
      <c r="H23" s="35"/>
      <c r="I23" s="35"/>
    </row>
    <row r="24" spans="2:9" ht="15.75" x14ac:dyDescent="0.25">
      <c r="B24" s="104"/>
      <c r="C24" s="32" t="s">
        <v>130</v>
      </c>
      <c r="D24" s="104"/>
      <c r="E24" s="40">
        <v>30</v>
      </c>
      <c r="F24" s="38">
        <v>5.74</v>
      </c>
      <c r="G24" s="35">
        <f t="shared" ref="G24:G39" si="4">ROUND(E24*F24/60,2)</f>
        <v>2.87</v>
      </c>
      <c r="H24" s="35">
        <f t="shared" ref="H24:H39" si="5">G24*0.2</f>
        <v>0.57400000000000007</v>
      </c>
      <c r="I24" s="35">
        <f t="shared" ref="I24:I39" si="6">G24+H24</f>
        <v>3.444</v>
      </c>
    </row>
    <row r="25" spans="2:9" ht="15.75" x14ac:dyDescent="0.25">
      <c r="B25" s="104"/>
      <c r="C25" s="32" t="s">
        <v>131</v>
      </c>
      <c r="D25" s="104"/>
      <c r="E25" s="40">
        <v>14.4</v>
      </c>
      <c r="F25" s="38">
        <v>5.74</v>
      </c>
      <c r="G25" s="35">
        <f t="shared" si="4"/>
        <v>1.38</v>
      </c>
      <c r="H25" s="35">
        <f t="shared" si="5"/>
        <v>0.27599999999999997</v>
      </c>
      <c r="I25" s="35">
        <f t="shared" si="6"/>
        <v>1.6559999999999999</v>
      </c>
    </row>
    <row r="26" spans="2:9" ht="15.75" x14ac:dyDescent="0.25">
      <c r="B26" s="104"/>
      <c r="C26" s="32" t="s">
        <v>132</v>
      </c>
      <c r="D26" s="104"/>
      <c r="E26" s="40">
        <v>36.6</v>
      </c>
      <c r="F26" s="38">
        <v>5.74</v>
      </c>
      <c r="G26" s="35">
        <f t="shared" si="4"/>
        <v>3.5</v>
      </c>
      <c r="H26" s="35">
        <f t="shared" si="5"/>
        <v>0.70000000000000007</v>
      </c>
      <c r="I26" s="35">
        <f t="shared" si="6"/>
        <v>4.2</v>
      </c>
    </row>
    <row r="27" spans="2:9" ht="15.75" x14ac:dyDescent="0.25">
      <c r="B27" s="104"/>
      <c r="C27" s="32" t="s">
        <v>133</v>
      </c>
      <c r="D27" s="104"/>
      <c r="E27" s="40">
        <v>51.6</v>
      </c>
      <c r="F27" s="38">
        <v>5.74</v>
      </c>
      <c r="G27" s="35">
        <f t="shared" si="4"/>
        <v>4.9400000000000004</v>
      </c>
      <c r="H27" s="35">
        <f t="shared" si="5"/>
        <v>0.9880000000000001</v>
      </c>
      <c r="I27" s="35">
        <f t="shared" si="6"/>
        <v>5.9280000000000008</v>
      </c>
    </row>
    <row r="28" spans="2:9" ht="15.75" x14ac:dyDescent="0.25">
      <c r="B28" s="104" t="s">
        <v>69</v>
      </c>
      <c r="C28" s="32" t="s">
        <v>135</v>
      </c>
      <c r="D28" s="104" t="s">
        <v>127</v>
      </c>
      <c r="E28" s="40"/>
      <c r="F28" s="38">
        <v>5.74</v>
      </c>
      <c r="G28" s="35"/>
      <c r="H28" s="35"/>
      <c r="I28" s="35"/>
    </row>
    <row r="29" spans="2:9" ht="15.75" x14ac:dyDescent="0.25">
      <c r="B29" s="104"/>
      <c r="C29" s="41">
        <v>-0.25</v>
      </c>
      <c r="D29" s="104"/>
      <c r="E29" s="40">
        <v>33.6</v>
      </c>
      <c r="F29" s="38">
        <v>5.74</v>
      </c>
      <c r="G29" s="35">
        <f t="shared" si="4"/>
        <v>3.21</v>
      </c>
      <c r="H29" s="35">
        <f t="shared" si="5"/>
        <v>0.64200000000000002</v>
      </c>
      <c r="I29" s="35">
        <f t="shared" si="6"/>
        <v>3.8519999999999999</v>
      </c>
    </row>
    <row r="30" spans="2:9" ht="15.75" x14ac:dyDescent="0.25">
      <c r="B30" s="104"/>
      <c r="C30" s="41">
        <v>-0.5</v>
      </c>
      <c r="D30" s="104"/>
      <c r="E30" s="40">
        <v>40.200000000000003</v>
      </c>
      <c r="F30" s="38">
        <v>5.74</v>
      </c>
      <c r="G30" s="35">
        <f t="shared" si="4"/>
        <v>3.85</v>
      </c>
      <c r="H30" s="35">
        <f t="shared" si="5"/>
        <v>0.77</v>
      </c>
      <c r="I30" s="35">
        <f t="shared" si="6"/>
        <v>4.62</v>
      </c>
    </row>
    <row r="31" spans="2:9" ht="15.75" x14ac:dyDescent="0.25">
      <c r="B31" s="104"/>
      <c r="C31" s="41">
        <v>-0.75</v>
      </c>
      <c r="D31" s="104"/>
      <c r="E31" s="40">
        <v>45.4</v>
      </c>
      <c r="F31" s="38">
        <v>5.74</v>
      </c>
      <c r="G31" s="35">
        <f t="shared" si="4"/>
        <v>4.34</v>
      </c>
      <c r="H31" s="35">
        <f t="shared" si="5"/>
        <v>0.86799999999999999</v>
      </c>
      <c r="I31" s="35">
        <f t="shared" si="6"/>
        <v>5.2080000000000002</v>
      </c>
    </row>
    <row r="32" spans="2:9" ht="15.75" x14ac:dyDescent="0.25">
      <c r="B32" s="104"/>
      <c r="C32" s="41">
        <v>-1</v>
      </c>
      <c r="D32" s="104"/>
      <c r="E32" s="40">
        <v>51.6</v>
      </c>
      <c r="F32" s="38">
        <v>5.74</v>
      </c>
      <c r="G32" s="35">
        <f t="shared" si="4"/>
        <v>4.9400000000000004</v>
      </c>
      <c r="H32" s="35">
        <f t="shared" si="5"/>
        <v>0.9880000000000001</v>
      </c>
      <c r="I32" s="35">
        <f t="shared" si="6"/>
        <v>5.9280000000000008</v>
      </c>
    </row>
    <row r="33" spans="2:9" ht="31.5" customHeight="1" x14ac:dyDescent="0.25">
      <c r="B33" s="36" t="s">
        <v>72</v>
      </c>
      <c r="C33" s="32" t="s">
        <v>137</v>
      </c>
      <c r="D33" s="36" t="s">
        <v>127</v>
      </c>
      <c r="E33" s="40">
        <v>32.4</v>
      </c>
      <c r="F33" s="38">
        <v>5.74</v>
      </c>
      <c r="G33" s="35">
        <f>ROUND(E33*F33/60,2)</f>
        <v>3.1</v>
      </c>
      <c r="H33" s="35">
        <f>G33*0.2</f>
        <v>0.62000000000000011</v>
      </c>
      <c r="I33" s="35">
        <f>G33+H33</f>
        <v>3.72</v>
      </c>
    </row>
    <row r="34" spans="2:9" ht="31.5" x14ac:dyDescent="0.25">
      <c r="B34" s="104" t="s">
        <v>77</v>
      </c>
      <c r="C34" s="32" t="s">
        <v>139</v>
      </c>
      <c r="D34" s="104" t="s">
        <v>127</v>
      </c>
      <c r="E34" s="40"/>
      <c r="F34" s="40"/>
      <c r="G34" s="35"/>
      <c r="H34" s="35"/>
      <c r="I34" s="35"/>
    </row>
    <row r="35" spans="2:9" ht="15.75" x14ac:dyDescent="0.25">
      <c r="B35" s="104"/>
      <c r="C35" s="32" t="s">
        <v>130</v>
      </c>
      <c r="D35" s="104"/>
      <c r="E35" s="40">
        <v>12</v>
      </c>
      <c r="F35" s="38">
        <v>5.74</v>
      </c>
      <c r="G35" s="35">
        <f t="shared" si="4"/>
        <v>1.1499999999999999</v>
      </c>
      <c r="H35" s="35">
        <f t="shared" si="5"/>
        <v>0.22999999999999998</v>
      </c>
      <c r="I35" s="35">
        <f t="shared" si="6"/>
        <v>1.38</v>
      </c>
    </row>
    <row r="36" spans="2:9" ht="15.75" x14ac:dyDescent="0.25">
      <c r="B36" s="104"/>
      <c r="C36" s="32" t="s">
        <v>140</v>
      </c>
      <c r="D36" s="104"/>
      <c r="E36" s="40">
        <v>14.4</v>
      </c>
      <c r="F36" s="38">
        <v>5.74</v>
      </c>
      <c r="G36" s="35">
        <f t="shared" si="4"/>
        <v>1.38</v>
      </c>
      <c r="H36" s="35">
        <f t="shared" si="5"/>
        <v>0.27599999999999997</v>
      </c>
      <c r="I36" s="35">
        <f t="shared" si="6"/>
        <v>1.6559999999999999</v>
      </c>
    </row>
    <row r="37" spans="2:9" ht="31.5" x14ac:dyDescent="0.25">
      <c r="B37" s="104" t="s">
        <v>81</v>
      </c>
      <c r="C37" s="32" t="s">
        <v>142</v>
      </c>
      <c r="D37" s="104" t="s">
        <v>127</v>
      </c>
      <c r="E37" s="40"/>
      <c r="F37" s="38">
        <v>5.74</v>
      </c>
      <c r="G37" s="35"/>
      <c r="H37" s="35"/>
      <c r="I37" s="35"/>
    </row>
    <row r="38" spans="2:9" ht="15.75" x14ac:dyDescent="0.25">
      <c r="B38" s="104"/>
      <c r="C38" s="32" t="s">
        <v>143</v>
      </c>
      <c r="D38" s="104"/>
      <c r="E38" s="40">
        <v>10.8</v>
      </c>
      <c r="F38" s="38">
        <v>5.74</v>
      </c>
      <c r="G38" s="35">
        <f t="shared" si="4"/>
        <v>1.03</v>
      </c>
      <c r="H38" s="35">
        <f t="shared" si="5"/>
        <v>0.20600000000000002</v>
      </c>
      <c r="I38" s="35">
        <f t="shared" si="6"/>
        <v>1.236</v>
      </c>
    </row>
    <row r="39" spans="2:9" ht="15.75" x14ac:dyDescent="0.25">
      <c r="B39" s="104"/>
      <c r="C39" s="32" t="s">
        <v>144</v>
      </c>
      <c r="D39" s="104"/>
      <c r="E39" s="40">
        <v>19.2</v>
      </c>
      <c r="F39" s="38">
        <v>5.74</v>
      </c>
      <c r="G39" s="35">
        <f t="shared" si="4"/>
        <v>1.84</v>
      </c>
      <c r="H39" s="35">
        <f t="shared" si="5"/>
        <v>0.36800000000000005</v>
      </c>
      <c r="I39" s="35">
        <f t="shared" si="6"/>
        <v>2.2080000000000002</v>
      </c>
    </row>
    <row r="40" spans="2:9" x14ac:dyDescent="0.25">
      <c r="B40" s="110" t="s">
        <v>145</v>
      </c>
      <c r="C40" s="110"/>
      <c r="D40" s="110"/>
      <c r="E40" s="110"/>
      <c r="F40" s="110"/>
      <c r="G40" s="110"/>
      <c r="H40" s="110"/>
      <c r="I40" s="110"/>
    </row>
    <row r="41" spans="2:9" ht="15.75" x14ac:dyDescent="0.25">
      <c r="B41" s="42" t="s">
        <v>86</v>
      </c>
      <c r="C41" s="32" t="s">
        <v>328</v>
      </c>
      <c r="D41" s="36" t="s">
        <v>361</v>
      </c>
      <c r="E41" s="40">
        <v>2.58</v>
      </c>
      <c r="F41" s="38">
        <v>5.74</v>
      </c>
      <c r="G41" s="35">
        <f>ROUND(E41*F41/60,2)</f>
        <v>0.25</v>
      </c>
      <c r="H41" s="35"/>
      <c r="I41" s="35">
        <f t="shared" ref="I41:I42" si="7">G41+H41</f>
        <v>0.25</v>
      </c>
    </row>
    <row r="42" spans="2:9" ht="15.75" x14ac:dyDescent="0.25">
      <c r="B42" s="42" t="s">
        <v>89</v>
      </c>
      <c r="C42" s="32" t="s">
        <v>330</v>
      </c>
      <c r="D42" s="36" t="s">
        <v>361</v>
      </c>
      <c r="E42" s="40">
        <v>1.98</v>
      </c>
      <c r="F42" s="38">
        <v>5.74</v>
      </c>
      <c r="G42" s="35">
        <f t="shared" ref="G42:G88" si="8">ROUND(E42*F42/60,2)</f>
        <v>0.19</v>
      </c>
      <c r="H42" s="35"/>
      <c r="I42" s="35">
        <f t="shared" si="7"/>
        <v>0.19</v>
      </c>
    </row>
    <row r="43" spans="2:9" ht="15.75" x14ac:dyDescent="0.25">
      <c r="B43" s="104" t="s">
        <v>94</v>
      </c>
      <c r="C43" s="43" t="s">
        <v>147</v>
      </c>
      <c r="D43" s="104" t="s">
        <v>151</v>
      </c>
      <c r="E43" s="40"/>
      <c r="F43" s="38">
        <v>5.74</v>
      </c>
      <c r="G43" s="35"/>
      <c r="H43" s="38"/>
      <c r="I43" s="38"/>
    </row>
    <row r="44" spans="2:9" ht="15.75" x14ac:dyDescent="0.25">
      <c r="B44" s="104"/>
      <c r="C44" s="43" t="s">
        <v>148</v>
      </c>
      <c r="D44" s="104"/>
      <c r="E44" s="40">
        <v>28.2</v>
      </c>
      <c r="F44" s="38">
        <v>5.74</v>
      </c>
      <c r="G44" s="35">
        <f t="shared" si="8"/>
        <v>2.7</v>
      </c>
      <c r="H44" s="35"/>
      <c r="I44" s="35">
        <f>G44+H44</f>
        <v>2.7</v>
      </c>
    </row>
    <row r="45" spans="2:9" ht="15.75" x14ac:dyDescent="0.25">
      <c r="B45" s="104"/>
      <c r="C45" s="43" t="s">
        <v>149</v>
      </c>
      <c r="D45" s="104"/>
      <c r="E45" s="40">
        <v>44.4</v>
      </c>
      <c r="F45" s="38">
        <v>5.74</v>
      </c>
      <c r="G45" s="35">
        <f t="shared" si="8"/>
        <v>4.25</v>
      </c>
      <c r="H45" s="35"/>
      <c r="I45" s="35">
        <f t="shared" ref="I45:I82" si="9">G45+H45</f>
        <v>4.25</v>
      </c>
    </row>
    <row r="46" spans="2:9" ht="15.75" x14ac:dyDescent="0.25">
      <c r="B46" s="104"/>
      <c r="C46" s="43" t="s">
        <v>150</v>
      </c>
      <c r="D46" s="104"/>
      <c r="E46" s="40">
        <v>90</v>
      </c>
      <c r="F46" s="38">
        <v>5.74</v>
      </c>
      <c r="G46" s="35">
        <f t="shared" si="8"/>
        <v>8.61</v>
      </c>
      <c r="H46" s="35"/>
      <c r="I46" s="35">
        <f t="shared" si="9"/>
        <v>8.61</v>
      </c>
    </row>
    <row r="47" spans="2:9" ht="31.5" x14ac:dyDescent="0.25">
      <c r="B47" s="104" t="s">
        <v>96</v>
      </c>
      <c r="C47" s="32" t="s">
        <v>153</v>
      </c>
      <c r="D47" s="104" t="s">
        <v>156</v>
      </c>
      <c r="E47" s="40"/>
      <c r="F47" s="40"/>
      <c r="G47" s="35"/>
      <c r="H47" s="35"/>
      <c r="I47" s="35"/>
    </row>
    <row r="48" spans="2:9" ht="15.75" x14ac:dyDescent="0.25">
      <c r="B48" s="104"/>
      <c r="C48" s="32" t="s">
        <v>154</v>
      </c>
      <c r="D48" s="104"/>
      <c r="E48" s="40">
        <v>50.4</v>
      </c>
      <c r="F48" s="38">
        <v>5.74</v>
      </c>
      <c r="G48" s="35">
        <f t="shared" si="8"/>
        <v>4.82</v>
      </c>
      <c r="H48" s="35">
        <f t="shared" ref="H48:H49" si="10">G48*0.2</f>
        <v>0.96400000000000008</v>
      </c>
      <c r="I48" s="35">
        <f t="shared" si="9"/>
        <v>5.7840000000000007</v>
      </c>
    </row>
    <row r="49" spans="2:9" ht="15.75" x14ac:dyDescent="0.25">
      <c r="B49" s="104"/>
      <c r="C49" s="32" t="s">
        <v>155</v>
      </c>
      <c r="D49" s="104"/>
      <c r="E49" s="40">
        <v>25.2</v>
      </c>
      <c r="F49" s="38">
        <v>5.74</v>
      </c>
      <c r="G49" s="35">
        <f t="shared" si="8"/>
        <v>2.41</v>
      </c>
      <c r="H49" s="35">
        <f t="shared" si="10"/>
        <v>0.48200000000000004</v>
      </c>
      <c r="I49" s="35">
        <f t="shared" si="9"/>
        <v>2.8920000000000003</v>
      </c>
    </row>
    <row r="50" spans="2:9" ht="15.75" x14ac:dyDescent="0.25">
      <c r="B50" s="36" t="s">
        <v>99</v>
      </c>
      <c r="C50" s="32" t="s">
        <v>158</v>
      </c>
      <c r="D50" s="36" t="s">
        <v>159</v>
      </c>
      <c r="E50" s="40">
        <v>19.8</v>
      </c>
      <c r="F50" s="38">
        <v>5.74</v>
      </c>
      <c r="G50" s="35">
        <f t="shared" si="8"/>
        <v>1.89</v>
      </c>
      <c r="H50" s="35"/>
      <c r="I50" s="35">
        <f t="shared" si="9"/>
        <v>1.89</v>
      </c>
    </row>
    <row r="51" spans="2:9" ht="15.75" x14ac:dyDescent="0.25">
      <c r="B51" s="104" t="s">
        <v>102</v>
      </c>
      <c r="C51" s="32" t="s">
        <v>161</v>
      </c>
      <c r="D51" s="96" t="s">
        <v>164</v>
      </c>
      <c r="E51" s="40"/>
      <c r="F51" s="38">
        <v>5.74</v>
      </c>
      <c r="G51" s="35"/>
      <c r="H51" s="35"/>
      <c r="I51" s="35"/>
    </row>
    <row r="52" spans="2:9" ht="15.75" x14ac:dyDescent="0.25">
      <c r="B52" s="104"/>
      <c r="C52" s="32" t="s">
        <v>162</v>
      </c>
      <c r="D52" s="97"/>
      <c r="E52" s="40">
        <v>97.8</v>
      </c>
      <c r="F52" s="38">
        <v>5.74</v>
      </c>
      <c r="G52" s="35">
        <f t="shared" si="8"/>
        <v>9.36</v>
      </c>
      <c r="H52" s="35">
        <f t="shared" ref="H52:H59" si="11">G52*0.2</f>
        <v>1.8719999999999999</v>
      </c>
      <c r="I52" s="35">
        <f t="shared" si="9"/>
        <v>11.231999999999999</v>
      </c>
    </row>
    <row r="53" spans="2:9" ht="15.75" x14ac:dyDescent="0.25">
      <c r="B53" s="104"/>
      <c r="C53" s="32" t="s">
        <v>163</v>
      </c>
      <c r="D53" s="98"/>
      <c r="E53" s="40">
        <v>135</v>
      </c>
      <c r="F53" s="38">
        <v>5.74</v>
      </c>
      <c r="G53" s="35">
        <f t="shared" si="8"/>
        <v>12.92</v>
      </c>
      <c r="H53" s="35">
        <f t="shared" si="11"/>
        <v>2.5840000000000001</v>
      </c>
      <c r="I53" s="35">
        <f t="shared" si="9"/>
        <v>15.504</v>
      </c>
    </row>
    <row r="54" spans="2:9" ht="31.5" x14ac:dyDescent="0.25">
      <c r="B54" s="54" t="s">
        <v>107</v>
      </c>
      <c r="C54" s="32" t="s">
        <v>481</v>
      </c>
      <c r="D54" s="55" t="s">
        <v>482</v>
      </c>
      <c r="E54" s="40">
        <v>7.2</v>
      </c>
      <c r="F54" s="38">
        <v>5.74</v>
      </c>
      <c r="G54" s="35">
        <f t="shared" si="8"/>
        <v>0.69</v>
      </c>
      <c r="H54" s="35">
        <f t="shared" si="11"/>
        <v>0.13799999999999998</v>
      </c>
      <c r="I54" s="35">
        <f t="shared" si="9"/>
        <v>0.82799999999999996</v>
      </c>
    </row>
    <row r="55" spans="2:9" ht="15.75" x14ac:dyDescent="0.25">
      <c r="B55" s="54" t="s">
        <v>109</v>
      </c>
      <c r="C55" s="32" t="s">
        <v>485</v>
      </c>
      <c r="D55" s="96" t="s">
        <v>482</v>
      </c>
      <c r="E55" s="40"/>
      <c r="F55" s="39"/>
      <c r="G55" s="35"/>
      <c r="H55" s="35">
        <f t="shared" si="11"/>
        <v>0</v>
      </c>
      <c r="I55" s="35"/>
    </row>
    <row r="56" spans="2:9" ht="15.75" x14ac:dyDescent="0.25">
      <c r="B56" s="96"/>
      <c r="C56" s="32" t="s">
        <v>483</v>
      </c>
      <c r="D56" s="97"/>
      <c r="E56" s="40">
        <v>4.9000000000000004</v>
      </c>
      <c r="F56" s="38">
        <v>5.74</v>
      </c>
      <c r="G56" s="35">
        <f t="shared" si="8"/>
        <v>0.47</v>
      </c>
      <c r="H56" s="35">
        <f t="shared" si="11"/>
        <v>9.4E-2</v>
      </c>
      <c r="I56" s="35">
        <f t="shared" si="9"/>
        <v>0.56399999999999995</v>
      </c>
    </row>
    <row r="57" spans="2:9" ht="15.75" x14ac:dyDescent="0.25">
      <c r="B57" s="99"/>
      <c r="C57" s="32" t="s">
        <v>484</v>
      </c>
      <c r="D57" s="98"/>
      <c r="E57" s="40">
        <v>6</v>
      </c>
      <c r="F57" s="38">
        <v>5.74</v>
      </c>
      <c r="G57" s="35">
        <f t="shared" si="8"/>
        <v>0.56999999999999995</v>
      </c>
      <c r="H57" s="35">
        <f t="shared" si="11"/>
        <v>0.11399999999999999</v>
      </c>
      <c r="I57" s="35">
        <f t="shared" si="9"/>
        <v>0.68399999999999994</v>
      </c>
    </row>
    <row r="58" spans="2:9" ht="31.5" x14ac:dyDescent="0.25">
      <c r="B58" s="65" t="s">
        <v>113</v>
      </c>
      <c r="C58" s="32" t="s">
        <v>486</v>
      </c>
      <c r="D58" s="55" t="s">
        <v>482</v>
      </c>
      <c r="E58" s="40">
        <v>6.6</v>
      </c>
      <c r="F58" s="38">
        <v>5.74</v>
      </c>
      <c r="G58" s="35">
        <f t="shared" si="8"/>
        <v>0.63</v>
      </c>
      <c r="H58" s="35">
        <f t="shared" si="11"/>
        <v>0.126</v>
      </c>
      <c r="I58" s="35">
        <f t="shared" si="9"/>
        <v>0.75600000000000001</v>
      </c>
    </row>
    <row r="59" spans="2:9" ht="31.5" x14ac:dyDescent="0.25">
      <c r="B59" s="65" t="s">
        <v>115</v>
      </c>
      <c r="C59" s="32" t="s">
        <v>487</v>
      </c>
      <c r="D59" s="55" t="s">
        <v>482</v>
      </c>
      <c r="E59" s="40">
        <v>10.199999999999999</v>
      </c>
      <c r="F59" s="38">
        <v>5.74</v>
      </c>
      <c r="G59" s="35">
        <f t="shared" si="8"/>
        <v>0.98</v>
      </c>
      <c r="H59" s="35">
        <f t="shared" si="11"/>
        <v>0.19600000000000001</v>
      </c>
      <c r="I59" s="35">
        <f t="shared" si="9"/>
        <v>1.1759999999999999</v>
      </c>
    </row>
    <row r="60" spans="2:9" ht="15.75" x14ac:dyDescent="0.25">
      <c r="B60" s="65" t="s">
        <v>120</v>
      </c>
      <c r="C60" s="32" t="s">
        <v>488</v>
      </c>
      <c r="D60" s="55" t="s">
        <v>482</v>
      </c>
      <c r="E60" s="40">
        <v>18</v>
      </c>
      <c r="F60" s="38">
        <v>5.74</v>
      </c>
      <c r="G60" s="35">
        <f t="shared" si="8"/>
        <v>1.72</v>
      </c>
      <c r="H60" s="35">
        <v>0</v>
      </c>
      <c r="I60" s="35">
        <f t="shared" si="9"/>
        <v>1.72</v>
      </c>
    </row>
    <row r="61" spans="2:9" ht="15.75" x14ac:dyDescent="0.25">
      <c r="B61" s="65" t="s">
        <v>125</v>
      </c>
      <c r="C61" s="32" t="s">
        <v>489</v>
      </c>
      <c r="D61" s="55" t="s">
        <v>482</v>
      </c>
      <c r="E61" s="40">
        <v>20</v>
      </c>
      <c r="F61" s="38">
        <v>5.74</v>
      </c>
      <c r="G61" s="35">
        <f t="shared" si="8"/>
        <v>1.91</v>
      </c>
      <c r="H61" s="35"/>
      <c r="I61" s="35">
        <f t="shared" si="9"/>
        <v>1.91</v>
      </c>
    </row>
    <row r="62" spans="2:9" ht="15.75" x14ac:dyDescent="0.25">
      <c r="B62" s="65" t="s">
        <v>128</v>
      </c>
      <c r="C62" s="32" t="s">
        <v>490</v>
      </c>
      <c r="D62" s="55" t="s">
        <v>482</v>
      </c>
      <c r="E62" s="40">
        <v>4.9000000000000004</v>
      </c>
      <c r="F62" s="38">
        <v>5.74</v>
      </c>
      <c r="G62" s="35">
        <f t="shared" si="8"/>
        <v>0.47</v>
      </c>
      <c r="H62" s="35"/>
      <c r="I62" s="35">
        <f t="shared" si="9"/>
        <v>0.47</v>
      </c>
    </row>
    <row r="63" spans="2:9" ht="15.75" x14ac:dyDescent="0.25">
      <c r="B63" s="65" t="s">
        <v>134</v>
      </c>
      <c r="C63" s="32" t="s">
        <v>491</v>
      </c>
      <c r="D63" s="55" t="s">
        <v>482</v>
      </c>
      <c r="E63" s="40">
        <v>1.7</v>
      </c>
      <c r="F63" s="38">
        <v>5.74</v>
      </c>
      <c r="G63" s="35">
        <f t="shared" si="8"/>
        <v>0.16</v>
      </c>
      <c r="H63" s="35"/>
      <c r="I63" s="35">
        <f t="shared" si="9"/>
        <v>0.16</v>
      </c>
    </row>
    <row r="64" spans="2:9" ht="32.25" customHeight="1" x14ac:dyDescent="0.25">
      <c r="B64" s="63" t="s">
        <v>136</v>
      </c>
      <c r="C64" s="32" t="s">
        <v>166</v>
      </c>
      <c r="D64" s="63" t="s">
        <v>167</v>
      </c>
      <c r="E64" s="40">
        <v>69.599999999999994</v>
      </c>
      <c r="F64" s="38">
        <v>5.74</v>
      </c>
      <c r="G64" s="35">
        <f t="shared" si="8"/>
        <v>6.66</v>
      </c>
      <c r="H64" s="35"/>
      <c r="I64" s="35">
        <f>G64+H64</f>
        <v>6.66</v>
      </c>
    </row>
    <row r="65" spans="2:9" ht="18" customHeight="1" x14ac:dyDescent="0.25">
      <c r="B65" s="63" t="s">
        <v>138</v>
      </c>
      <c r="C65" s="32" t="s">
        <v>169</v>
      </c>
      <c r="D65" s="63" t="s">
        <v>167</v>
      </c>
      <c r="E65" s="40">
        <v>107.4</v>
      </c>
      <c r="F65" s="38">
        <v>5.74</v>
      </c>
      <c r="G65" s="35">
        <f t="shared" si="8"/>
        <v>10.27</v>
      </c>
      <c r="H65" s="35"/>
      <c r="I65" s="35">
        <f t="shared" si="9"/>
        <v>10.27</v>
      </c>
    </row>
    <row r="66" spans="2:9" ht="18" customHeight="1" x14ac:dyDescent="0.25">
      <c r="B66" s="63" t="s">
        <v>141</v>
      </c>
      <c r="C66" s="79" t="s">
        <v>542</v>
      </c>
      <c r="D66" s="63" t="s">
        <v>171</v>
      </c>
      <c r="E66" s="70">
        <v>60</v>
      </c>
      <c r="F66" s="71">
        <v>7.07</v>
      </c>
      <c r="G66" s="72">
        <f t="shared" si="8"/>
        <v>7.07</v>
      </c>
      <c r="H66" s="73">
        <f>G66*20/100</f>
        <v>1.4140000000000001</v>
      </c>
      <c r="I66" s="35">
        <f t="shared" ref="I66" si="12">G66+H66</f>
        <v>8.484</v>
      </c>
    </row>
    <row r="67" spans="2:9" ht="15.75" x14ac:dyDescent="0.25">
      <c r="B67" s="104" t="s">
        <v>146</v>
      </c>
      <c r="C67" s="64" t="s">
        <v>176</v>
      </c>
      <c r="D67" s="104" t="s">
        <v>127</v>
      </c>
      <c r="E67" s="40"/>
      <c r="F67" s="40"/>
      <c r="G67" s="35"/>
      <c r="H67" s="35"/>
      <c r="I67" s="35"/>
    </row>
    <row r="68" spans="2:9" ht="15.75" x14ac:dyDescent="0.25">
      <c r="B68" s="104"/>
      <c r="C68" s="64" t="s">
        <v>177</v>
      </c>
      <c r="D68" s="104"/>
      <c r="E68" s="40">
        <v>1.8</v>
      </c>
      <c r="F68" s="38">
        <v>5.74</v>
      </c>
      <c r="G68" s="35">
        <f t="shared" si="8"/>
        <v>0.17</v>
      </c>
      <c r="H68" s="35"/>
      <c r="I68" s="35">
        <f t="shared" si="9"/>
        <v>0.17</v>
      </c>
    </row>
    <row r="69" spans="2:9" ht="15.75" x14ac:dyDescent="0.25">
      <c r="B69" s="104"/>
      <c r="C69" s="64" t="s">
        <v>178</v>
      </c>
      <c r="D69" s="104"/>
      <c r="E69" s="40">
        <v>0.6</v>
      </c>
      <c r="F69" s="38">
        <v>5.74</v>
      </c>
      <c r="G69" s="35">
        <f t="shared" si="8"/>
        <v>0.06</v>
      </c>
      <c r="H69" s="35"/>
      <c r="I69" s="35">
        <f t="shared" si="9"/>
        <v>0.06</v>
      </c>
    </row>
    <row r="70" spans="2:9" ht="15" customHeight="1" x14ac:dyDescent="0.25">
      <c r="B70" s="104" t="s">
        <v>152</v>
      </c>
      <c r="C70" s="64" t="s">
        <v>181</v>
      </c>
      <c r="D70" s="96" t="s">
        <v>184</v>
      </c>
      <c r="E70" s="38"/>
      <c r="F70" s="38">
        <v>5.74</v>
      </c>
      <c r="G70" s="35"/>
      <c r="H70" s="35"/>
      <c r="I70" s="35"/>
    </row>
    <row r="71" spans="2:9" ht="15.75" x14ac:dyDescent="0.25">
      <c r="B71" s="104"/>
      <c r="C71" s="67" t="s">
        <v>182</v>
      </c>
      <c r="D71" s="97"/>
      <c r="E71" s="40">
        <v>10.199999999999999</v>
      </c>
      <c r="F71" s="38">
        <v>5.74</v>
      </c>
      <c r="G71" s="35">
        <f t="shared" si="8"/>
        <v>0.98</v>
      </c>
      <c r="H71" s="35"/>
      <c r="I71" s="35">
        <f t="shared" si="9"/>
        <v>0.98</v>
      </c>
    </row>
    <row r="72" spans="2:9" ht="15.75" x14ac:dyDescent="0.25">
      <c r="B72" s="104"/>
      <c r="C72" s="64" t="s">
        <v>183</v>
      </c>
      <c r="D72" s="98"/>
      <c r="E72" s="40">
        <v>2</v>
      </c>
      <c r="F72" s="38">
        <v>5.74</v>
      </c>
      <c r="G72" s="35">
        <f t="shared" si="8"/>
        <v>0.19</v>
      </c>
      <c r="H72" s="35"/>
      <c r="I72" s="35">
        <f t="shared" si="9"/>
        <v>0.19</v>
      </c>
    </row>
    <row r="73" spans="2:9" ht="46.5" customHeight="1" x14ac:dyDescent="0.25">
      <c r="B73" s="63" t="s">
        <v>157</v>
      </c>
      <c r="C73" s="64" t="s">
        <v>492</v>
      </c>
      <c r="D73" s="68" t="s">
        <v>493</v>
      </c>
      <c r="E73" s="40">
        <v>56.4</v>
      </c>
      <c r="F73" s="38">
        <v>5.74</v>
      </c>
      <c r="G73" s="35">
        <f t="shared" si="8"/>
        <v>5.4</v>
      </c>
      <c r="H73" s="35">
        <f t="shared" ref="H73" si="13">G73*0.2</f>
        <v>1.08</v>
      </c>
      <c r="I73" s="35">
        <f t="shared" si="9"/>
        <v>6.48</v>
      </c>
    </row>
    <row r="74" spans="2:9" ht="15.75" x14ac:dyDescent="0.25">
      <c r="B74" s="104" t="s">
        <v>160</v>
      </c>
      <c r="C74" s="64" t="s">
        <v>188</v>
      </c>
      <c r="D74" s="96" t="s">
        <v>75</v>
      </c>
      <c r="E74" s="40"/>
      <c r="F74" s="38">
        <v>5.74</v>
      </c>
      <c r="G74" s="35"/>
      <c r="H74" s="38"/>
      <c r="I74" s="38"/>
    </row>
    <row r="75" spans="2:9" ht="15.75" x14ac:dyDescent="0.25">
      <c r="B75" s="104"/>
      <c r="C75" s="64" t="s">
        <v>189</v>
      </c>
      <c r="D75" s="97"/>
      <c r="E75" s="40">
        <v>9</v>
      </c>
      <c r="F75" s="38">
        <v>5.74</v>
      </c>
      <c r="G75" s="35">
        <f t="shared" si="8"/>
        <v>0.86</v>
      </c>
      <c r="H75" s="35"/>
      <c r="I75" s="35">
        <f t="shared" si="9"/>
        <v>0.86</v>
      </c>
    </row>
    <row r="76" spans="2:9" ht="15.75" x14ac:dyDescent="0.25">
      <c r="B76" s="104"/>
      <c r="C76" s="64" t="s">
        <v>190</v>
      </c>
      <c r="D76" s="98"/>
      <c r="E76" s="40">
        <v>12</v>
      </c>
      <c r="F76" s="38">
        <v>5.74</v>
      </c>
      <c r="G76" s="35">
        <f t="shared" si="8"/>
        <v>1.1499999999999999</v>
      </c>
      <c r="H76" s="35"/>
      <c r="I76" s="35">
        <f t="shared" si="9"/>
        <v>1.1499999999999999</v>
      </c>
    </row>
    <row r="77" spans="2:9" ht="31.5" x14ac:dyDescent="0.25">
      <c r="B77" s="104" t="s">
        <v>165</v>
      </c>
      <c r="C77" s="43" t="s">
        <v>193</v>
      </c>
      <c r="D77" s="96" t="s">
        <v>195</v>
      </c>
      <c r="E77" s="40"/>
      <c r="F77" s="38">
        <v>5.74</v>
      </c>
      <c r="G77" s="35"/>
      <c r="H77" s="35"/>
      <c r="I77" s="35"/>
    </row>
    <row r="78" spans="2:9" ht="15.75" x14ac:dyDescent="0.25">
      <c r="B78" s="104"/>
      <c r="C78" s="43" t="s">
        <v>495</v>
      </c>
      <c r="D78" s="97"/>
      <c r="E78" s="40">
        <v>63.6</v>
      </c>
      <c r="F78" s="38">
        <v>5.74</v>
      </c>
      <c r="G78" s="35">
        <f t="shared" si="8"/>
        <v>6.08</v>
      </c>
      <c r="H78" s="35"/>
      <c r="I78" s="35">
        <f t="shared" si="9"/>
        <v>6.08</v>
      </c>
    </row>
    <row r="79" spans="2:9" ht="15.75" x14ac:dyDescent="0.25">
      <c r="B79" s="104"/>
      <c r="C79" s="43" t="s">
        <v>496</v>
      </c>
      <c r="D79" s="98"/>
      <c r="E79" s="40">
        <v>88.8</v>
      </c>
      <c r="F79" s="38">
        <v>5.74</v>
      </c>
      <c r="G79" s="35">
        <f t="shared" si="8"/>
        <v>8.5</v>
      </c>
      <c r="H79" s="35"/>
      <c r="I79" s="35">
        <f t="shared" si="9"/>
        <v>8.5</v>
      </c>
    </row>
    <row r="80" spans="2:9" ht="31.5" x14ac:dyDescent="0.25">
      <c r="B80" s="104" t="s">
        <v>168</v>
      </c>
      <c r="C80" s="56" t="s">
        <v>494</v>
      </c>
      <c r="D80" s="36"/>
      <c r="E80" s="40"/>
      <c r="F80" s="38">
        <v>5.74</v>
      </c>
      <c r="G80" s="35"/>
      <c r="H80" s="38"/>
      <c r="I80" s="38"/>
    </row>
    <row r="81" spans="2:9" ht="15.75" x14ac:dyDescent="0.25">
      <c r="B81" s="104"/>
      <c r="C81" s="43" t="s">
        <v>194</v>
      </c>
      <c r="D81" s="36" t="s">
        <v>196</v>
      </c>
      <c r="E81" s="40">
        <v>59.4</v>
      </c>
      <c r="F81" s="38">
        <v>5.74</v>
      </c>
      <c r="G81" s="35">
        <f t="shared" si="8"/>
        <v>5.68</v>
      </c>
      <c r="H81" s="35"/>
      <c r="I81" s="35">
        <f t="shared" si="9"/>
        <v>5.68</v>
      </c>
    </row>
    <row r="82" spans="2:9" ht="15.75" x14ac:dyDescent="0.25">
      <c r="B82" s="104"/>
      <c r="C82" s="43" t="s">
        <v>198</v>
      </c>
      <c r="D82" s="36" t="s">
        <v>195</v>
      </c>
      <c r="E82" s="40">
        <v>74.400000000000006</v>
      </c>
      <c r="F82" s="38">
        <v>5.74</v>
      </c>
      <c r="G82" s="35">
        <f t="shared" si="8"/>
        <v>7.12</v>
      </c>
      <c r="H82" s="35"/>
      <c r="I82" s="35">
        <f t="shared" si="9"/>
        <v>7.12</v>
      </c>
    </row>
    <row r="83" spans="2:9" ht="32.25" customHeight="1" x14ac:dyDescent="0.25">
      <c r="B83" s="36" t="s">
        <v>170</v>
      </c>
      <c r="C83" s="43" t="s">
        <v>202</v>
      </c>
      <c r="D83" s="36" t="s">
        <v>203</v>
      </c>
      <c r="E83" s="40">
        <v>10.8</v>
      </c>
      <c r="F83" s="38">
        <v>5.74</v>
      </c>
      <c r="G83" s="35">
        <f t="shared" si="8"/>
        <v>1.03</v>
      </c>
      <c r="H83" s="35"/>
      <c r="I83" s="35">
        <f>G83+H83</f>
        <v>1.03</v>
      </c>
    </row>
    <row r="84" spans="2:9" ht="15.75" x14ac:dyDescent="0.25">
      <c r="B84" s="36" t="s">
        <v>172</v>
      </c>
      <c r="C84" s="43" t="s">
        <v>205</v>
      </c>
      <c r="D84" s="36" t="s">
        <v>164</v>
      </c>
      <c r="E84" s="40">
        <v>15.6</v>
      </c>
      <c r="F84" s="38">
        <v>5.74</v>
      </c>
      <c r="G84" s="35">
        <f t="shared" si="8"/>
        <v>1.49</v>
      </c>
      <c r="H84" s="35">
        <f t="shared" ref="H84" si="14">G84*0.2</f>
        <v>0.29799999999999999</v>
      </c>
      <c r="I84" s="35">
        <f>G84+H84</f>
        <v>1.788</v>
      </c>
    </row>
    <row r="85" spans="2:9" ht="15.75" x14ac:dyDescent="0.25">
      <c r="B85" s="104" t="s">
        <v>173</v>
      </c>
      <c r="C85" s="115" t="s">
        <v>207</v>
      </c>
      <c r="D85" s="36" t="s">
        <v>208</v>
      </c>
      <c r="E85" s="40">
        <v>3</v>
      </c>
      <c r="F85" s="38">
        <v>5.74</v>
      </c>
      <c r="G85" s="35">
        <f t="shared" si="8"/>
        <v>0.28999999999999998</v>
      </c>
      <c r="H85" s="35"/>
      <c r="I85" s="35">
        <f t="shared" ref="I85:I88" si="15">G85+H85</f>
        <v>0.28999999999999998</v>
      </c>
    </row>
    <row r="86" spans="2:9" ht="15.75" x14ac:dyDescent="0.25">
      <c r="B86" s="104"/>
      <c r="C86" s="115"/>
      <c r="D86" s="36" t="s">
        <v>209</v>
      </c>
      <c r="E86" s="40">
        <v>1.2</v>
      </c>
      <c r="F86" s="38">
        <v>5.74</v>
      </c>
      <c r="G86" s="35">
        <f t="shared" si="8"/>
        <v>0.11</v>
      </c>
      <c r="H86" s="35"/>
      <c r="I86" s="35">
        <f t="shared" si="15"/>
        <v>0.11</v>
      </c>
    </row>
    <row r="87" spans="2:9" ht="15.75" x14ac:dyDescent="0.25">
      <c r="B87" s="96"/>
      <c r="C87" s="116"/>
      <c r="D87" s="44" t="s">
        <v>210</v>
      </c>
      <c r="E87" s="45">
        <v>4</v>
      </c>
      <c r="F87" s="38">
        <v>5.74</v>
      </c>
      <c r="G87" s="35">
        <f t="shared" si="8"/>
        <v>0.38</v>
      </c>
      <c r="H87" s="46"/>
      <c r="I87" s="46">
        <f t="shared" si="15"/>
        <v>0.38</v>
      </c>
    </row>
    <row r="88" spans="2:9" ht="15.75" x14ac:dyDescent="0.25">
      <c r="B88" s="36" t="s">
        <v>174</v>
      </c>
      <c r="C88" s="32" t="s">
        <v>311</v>
      </c>
      <c r="D88" s="36" t="s">
        <v>164</v>
      </c>
      <c r="E88" s="40">
        <v>136.80000000000001</v>
      </c>
      <c r="F88" s="38">
        <v>5.74</v>
      </c>
      <c r="G88" s="35">
        <f t="shared" si="8"/>
        <v>13.09</v>
      </c>
      <c r="H88" s="35"/>
      <c r="I88" s="35">
        <f t="shared" si="15"/>
        <v>13.09</v>
      </c>
    </row>
    <row r="89" spans="2:9" ht="15.75" x14ac:dyDescent="0.25">
      <c r="B89" s="104" t="s">
        <v>175</v>
      </c>
      <c r="C89" s="32" t="s">
        <v>213</v>
      </c>
      <c r="D89" s="96" t="s">
        <v>217</v>
      </c>
      <c r="E89" s="40"/>
      <c r="F89" s="40"/>
      <c r="G89" s="35"/>
      <c r="H89" s="38"/>
      <c r="I89" s="38"/>
    </row>
    <row r="90" spans="2:9" ht="15.75" x14ac:dyDescent="0.25">
      <c r="B90" s="104"/>
      <c r="C90" s="32" t="s">
        <v>214</v>
      </c>
      <c r="D90" s="97"/>
      <c r="E90" s="40">
        <v>126</v>
      </c>
      <c r="F90" s="38">
        <v>5.74</v>
      </c>
      <c r="G90" s="35">
        <f t="shared" ref="G90:G163" si="16">ROUND(E90*F90/60,2)</f>
        <v>12.05</v>
      </c>
      <c r="H90" s="35">
        <f t="shared" ref="H90:H151" si="17">G90*0.2</f>
        <v>2.41</v>
      </c>
      <c r="I90" s="35">
        <f t="shared" ref="I90" si="18">G90+H90</f>
        <v>14.46</v>
      </c>
    </row>
    <row r="91" spans="2:9" ht="15.75" x14ac:dyDescent="0.25">
      <c r="B91" s="104"/>
      <c r="C91" s="32" t="s">
        <v>215</v>
      </c>
      <c r="D91" s="97"/>
      <c r="E91" s="40">
        <v>126</v>
      </c>
      <c r="F91" s="38">
        <v>5.74</v>
      </c>
      <c r="G91" s="35">
        <f t="shared" si="16"/>
        <v>12.05</v>
      </c>
      <c r="H91" s="35">
        <f t="shared" si="17"/>
        <v>2.41</v>
      </c>
      <c r="I91" s="35">
        <f t="shared" ref="I91:I93" si="19">G91+H91</f>
        <v>14.46</v>
      </c>
    </row>
    <row r="92" spans="2:9" ht="15.75" x14ac:dyDescent="0.25">
      <c r="B92" s="104"/>
      <c r="C92" s="32" t="s">
        <v>216</v>
      </c>
      <c r="D92" s="98"/>
      <c r="E92" s="40">
        <v>138</v>
      </c>
      <c r="F92" s="38">
        <v>5.74</v>
      </c>
      <c r="G92" s="35">
        <f t="shared" si="16"/>
        <v>13.2</v>
      </c>
      <c r="H92" s="35">
        <f t="shared" si="17"/>
        <v>2.64</v>
      </c>
      <c r="I92" s="35">
        <f t="shared" si="19"/>
        <v>15.84</v>
      </c>
    </row>
    <row r="93" spans="2:9" ht="15.75" x14ac:dyDescent="0.25">
      <c r="B93" s="36" t="s">
        <v>179</v>
      </c>
      <c r="C93" s="32" t="s">
        <v>219</v>
      </c>
      <c r="D93" s="36" t="s">
        <v>217</v>
      </c>
      <c r="E93" s="40">
        <v>94.2</v>
      </c>
      <c r="F93" s="38">
        <v>5.74</v>
      </c>
      <c r="G93" s="35">
        <f t="shared" si="16"/>
        <v>9.01</v>
      </c>
      <c r="H93" s="35">
        <f t="shared" si="17"/>
        <v>1.802</v>
      </c>
      <c r="I93" s="35">
        <f t="shared" si="19"/>
        <v>10.811999999999999</v>
      </c>
    </row>
    <row r="94" spans="2:9" ht="31.5" x14ac:dyDescent="0.25">
      <c r="B94" s="104" t="s">
        <v>180</v>
      </c>
      <c r="C94" s="32" t="s">
        <v>221</v>
      </c>
      <c r="D94" s="96" t="s">
        <v>226</v>
      </c>
      <c r="E94" s="40"/>
      <c r="F94" s="38">
        <v>5.74</v>
      </c>
      <c r="G94" s="35"/>
      <c r="H94" s="38"/>
      <c r="I94" s="38"/>
    </row>
    <row r="95" spans="2:9" ht="15.75" x14ac:dyDescent="0.25">
      <c r="B95" s="104"/>
      <c r="C95" s="32" t="s">
        <v>222</v>
      </c>
      <c r="D95" s="97"/>
      <c r="E95" s="40">
        <v>93</v>
      </c>
      <c r="F95" s="38">
        <v>5.74</v>
      </c>
      <c r="G95" s="35">
        <f t="shared" si="16"/>
        <v>8.9</v>
      </c>
      <c r="H95" s="35">
        <f t="shared" si="17"/>
        <v>1.7800000000000002</v>
      </c>
      <c r="I95" s="35">
        <f t="shared" ref="I95:I165" si="20">G95+H95</f>
        <v>10.68</v>
      </c>
    </row>
    <row r="96" spans="2:9" ht="15.75" x14ac:dyDescent="0.25">
      <c r="B96" s="104"/>
      <c r="C96" s="32" t="s">
        <v>223</v>
      </c>
      <c r="D96" s="97"/>
      <c r="E96" s="40">
        <v>103.2</v>
      </c>
      <c r="F96" s="38">
        <v>5.74</v>
      </c>
      <c r="G96" s="35">
        <f t="shared" si="16"/>
        <v>9.8699999999999992</v>
      </c>
      <c r="H96" s="35">
        <f t="shared" si="17"/>
        <v>1.974</v>
      </c>
      <c r="I96" s="35">
        <f t="shared" si="20"/>
        <v>11.843999999999999</v>
      </c>
    </row>
    <row r="97" spans="2:9" ht="15.75" x14ac:dyDescent="0.25">
      <c r="B97" s="104"/>
      <c r="C97" s="32" t="s">
        <v>224</v>
      </c>
      <c r="D97" s="97"/>
      <c r="E97" s="40">
        <v>89.4</v>
      </c>
      <c r="F97" s="38">
        <v>5.74</v>
      </c>
      <c r="G97" s="35">
        <f t="shared" si="16"/>
        <v>8.5500000000000007</v>
      </c>
      <c r="H97" s="35">
        <f t="shared" si="17"/>
        <v>1.7100000000000002</v>
      </c>
      <c r="I97" s="35">
        <f t="shared" si="20"/>
        <v>10.260000000000002</v>
      </c>
    </row>
    <row r="98" spans="2:9" ht="15.75" x14ac:dyDescent="0.25">
      <c r="B98" s="104"/>
      <c r="C98" s="32" t="s">
        <v>225</v>
      </c>
      <c r="D98" s="98"/>
      <c r="E98" s="40">
        <v>89.4</v>
      </c>
      <c r="F98" s="38">
        <v>5.74</v>
      </c>
      <c r="G98" s="35">
        <f t="shared" si="16"/>
        <v>8.5500000000000007</v>
      </c>
      <c r="H98" s="35">
        <f t="shared" si="17"/>
        <v>1.7100000000000002</v>
      </c>
      <c r="I98" s="35">
        <f t="shared" si="20"/>
        <v>10.260000000000002</v>
      </c>
    </row>
    <row r="99" spans="2:9" ht="15.75" x14ac:dyDescent="0.25">
      <c r="B99" s="36" t="s">
        <v>185</v>
      </c>
      <c r="C99" s="32" t="s">
        <v>228</v>
      </c>
      <c r="D99" s="36" t="s">
        <v>226</v>
      </c>
      <c r="E99" s="40">
        <v>141</v>
      </c>
      <c r="F99" s="38">
        <v>5.74</v>
      </c>
      <c r="G99" s="35">
        <f t="shared" si="16"/>
        <v>13.49</v>
      </c>
      <c r="H99" s="35">
        <f t="shared" si="17"/>
        <v>2.6980000000000004</v>
      </c>
      <c r="I99" s="35">
        <f t="shared" si="20"/>
        <v>16.188000000000002</v>
      </c>
    </row>
    <row r="100" spans="2:9" ht="31.5" x14ac:dyDescent="0.25">
      <c r="B100" s="36" t="s">
        <v>186</v>
      </c>
      <c r="C100" s="32" t="s">
        <v>497</v>
      </c>
      <c r="D100" s="36" t="s">
        <v>498</v>
      </c>
      <c r="E100" s="40">
        <v>60</v>
      </c>
      <c r="F100" s="38">
        <v>5.74</v>
      </c>
      <c r="G100" s="35">
        <f t="shared" si="16"/>
        <v>5.74</v>
      </c>
      <c r="H100" s="35">
        <f t="shared" si="17"/>
        <v>1.1480000000000001</v>
      </c>
      <c r="I100" s="35">
        <f t="shared" si="20"/>
        <v>6.8879999999999999</v>
      </c>
    </row>
    <row r="101" spans="2:9" ht="15.75" x14ac:dyDescent="0.25">
      <c r="B101" s="54" t="s">
        <v>187</v>
      </c>
      <c r="C101" s="32" t="s">
        <v>501</v>
      </c>
      <c r="D101" s="54"/>
      <c r="E101" s="40"/>
      <c r="F101" s="38">
        <v>5.74</v>
      </c>
      <c r="G101" s="35"/>
      <c r="H101" s="35"/>
      <c r="I101" s="35"/>
    </row>
    <row r="102" spans="2:9" ht="31.5" x14ac:dyDescent="0.25">
      <c r="B102" s="54"/>
      <c r="C102" s="32" t="s">
        <v>499</v>
      </c>
      <c r="D102" s="54" t="s">
        <v>500</v>
      </c>
      <c r="E102" s="40">
        <v>7.8</v>
      </c>
      <c r="F102" s="38">
        <v>5.74</v>
      </c>
      <c r="G102" s="35">
        <f t="shared" si="16"/>
        <v>0.75</v>
      </c>
      <c r="H102" s="35">
        <f t="shared" si="17"/>
        <v>0.15000000000000002</v>
      </c>
      <c r="I102" s="35">
        <f t="shared" si="20"/>
        <v>0.9</v>
      </c>
    </row>
    <row r="103" spans="2:9" ht="31.5" x14ac:dyDescent="0.25">
      <c r="B103" s="54"/>
      <c r="C103" s="32" t="s">
        <v>502</v>
      </c>
      <c r="D103" s="54" t="s">
        <v>500</v>
      </c>
      <c r="E103" s="40">
        <v>12.6</v>
      </c>
      <c r="F103" s="38">
        <v>5.74</v>
      </c>
      <c r="G103" s="35">
        <f t="shared" si="16"/>
        <v>1.21</v>
      </c>
      <c r="H103" s="35">
        <f t="shared" si="17"/>
        <v>0.24199999999999999</v>
      </c>
      <c r="I103" s="35">
        <f t="shared" si="20"/>
        <v>1.452</v>
      </c>
    </row>
    <row r="104" spans="2:9" ht="15.75" x14ac:dyDescent="0.25">
      <c r="B104" s="54" t="s">
        <v>191</v>
      </c>
      <c r="C104" s="32" t="s">
        <v>503</v>
      </c>
      <c r="D104" s="54" t="s">
        <v>127</v>
      </c>
      <c r="E104" s="40">
        <v>4.8</v>
      </c>
      <c r="F104" s="38">
        <v>5.74</v>
      </c>
      <c r="G104" s="35">
        <f t="shared" si="16"/>
        <v>0.46</v>
      </c>
      <c r="H104" s="35">
        <f t="shared" si="17"/>
        <v>9.2000000000000012E-2</v>
      </c>
      <c r="I104" s="35">
        <f t="shared" si="20"/>
        <v>0.55200000000000005</v>
      </c>
    </row>
    <row r="105" spans="2:9" ht="15.75" x14ac:dyDescent="0.25">
      <c r="B105" s="54" t="s">
        <v>192</v>
      </c>
      <c r="C105" s="32" t="s">
        <v>504</v>
      </c>
      <c r="D105" s="54" t="s">
        <v>127</v>
      </c>
      <c r="E105" s="40">
        <v>6.6</v>
      </c>
      <c r="F105" s="38">
        <v>5.74</v>
      </c>
      <c r="G105" s="35">
        <f t="shared" si="16"/>
        <v>0.63</v>
      </c>
      <c r="H105" s="35">
        <f t="shared" si="17"/>
        <v>0.126</v>
      </c>
      <c r="I105" s="35">
        <f t="shared" si="20"/>
        <v>0.75600000000000001</v>
      </c>
    </row>
    <row r="106" spans="2:9" ht="15.75" x14ac:dyDescent="0.25">
      <c r="B106" s="54" t="s">
        <v>197</v>
      </c>
      <c r="C106" s="32" t="s">
        <v>505</v>
      </c>
      <c r="D106" s="54" t="s">
        <v>127</v>
      </c>
      <c r="E106" s="40">
        <v>10.199999999999999</v>
      </c>
      <c r="F106" s="38">
        <v>5.74</v>
      </c>
      <c r="G106" s="35">
        <f t="shared" si="16"/>
        <v>0.98</v>
      </c>
      <c r="H106" s="35">
        <f t="shared" si="17"/>
        <v>0.19600000000000001</v>
      </c>
      <c r="I106" s="35">
        <f t="shared" si="20"/>
        <v>1.1759999999999999</v>
      </c>
    </row>
    <row r="107" spans="2:9" ht="15.75" x14ac:dyDescent="0.25">
      <c r="B107" s="54" t="s">
        <v>199</v>
      </c>
      <c r="C107" s="32" t="s">
        <v>506</v>
      </c>
      <c r="D107" s="54" t="s">
        <v>507</v>
      </c>
      <c r="E107" s="40">
        <v>13.2</v>
      </c>
      <c r="F107" s="38">
        <v>5.74</v>
      </c>
      <c r="G107" s="35">
        <f t="shared" si="16"/>
        <v>1.26</v>
      </c>
      <c r="H107" s="35">
        <f t="shared" si="17"/>
        <v>0.252</v>
      </c>
      <c r="I107" s="35">
        <f t="shared" si="20"/>
        <v>1.512</v>
      </c>
    </row>
    <row r="108" spans="2:9" ht="31.5" x14ac:dyDescent="0.25">
      <c r="B108" s="54" t="s">
        <v>201</v>
      </c>
      <c r="C108" s="32" t="s">
        <v>230</v>
      </c>
      <c r="D108" s="54" t="s">
        <v>164</v>
      </c>
      <c r="E108" s="40">
        <v>43.2</v>
      </c>
      <c r="F108" s="38">
        <v>5.74</v>
      </c>
      <c r="G108" s="35">
        <f t="shared" si="16"/>
        <v>4.13</v>
      </c>
      <c r="H108" s="35"/>
      <c r="I108" s="35">
        <f t="shared" si="20"/>
        <v>4.13</v>
      </c>
    </row>
    <row r="109" spans="2:9" ht="31.5" x14ac:dyDescent="0.25">
      <c r="B109" s="36" t="s">
        <v>204</v>
      </c>
      <c r="C109" s="32" t="s">
        <v>232</v>
      </c>
      <c r="D109" s="36" t="s">
        <v>164</v>
      </c>
      <c r="E109" s="40">
        <v>126</v>
      </c>
      <c r="F109" s="38">
        <v>5.74</v>
      </c>
      <c r="G109" s="35">
        <f t="shared" si="16"/>
        <v>12.05</v>
      </c>
      <c r="H109" s="35">
        <f t="shared" si="17"/>
        <v>2.41</v>
      </c>
      <c r="I109" s="35">
        <f t="shared" si="20"/>
        <v>14.46</v>
      </c>
    </row>
    <row r="110" spans="2:9" ht="31.5" x14ac:dyDescent="0.25">
      <c r="B110" s="54" t="s">
        <v>206</v>
      </c>
      <c r="C110" s="32" t="s">
        <v>508</v>
      </c>
      <c r="D110" s="96" t="s">
        <v>184</v>
      </c>
      <c r="E110" s="40"/>
      <c r="F110" s="38">
        <v>5.74</v>
      </c>
      <c r="G110" s="35"/>
      <c r="H110" s="35"/>
      <c r="I110" s="35"/>
    </row>
    <row r="111" spans="2:9" ht="15.75" x14ac:dyDescent="0.25">
      <c r="B111" s="54"/>
      <c r="C111" s="32" t="s">
        <v>509</v>
      </c>
      <c r="D111" s="100"/>
      <c r="E111" s="40">
        <v>5.4</v>
      </c>
      <c r="F111" s="38">
        <v>5.74</v>
      </c>
      <c r="G111" s="35">
        <f t="shared" si="16"/>
        <v>0.52</v>
      </c>
      <c r="H111" s="35">
        <f t="shared" si="17"/>
        <v>0.10400000000000001</v>
      </c>
      <c r="I111" s="35">
        <f t="shared" si="20"/>
        <v>0.624</v>
      </c>
    </row>
    <row r="112" spans="2:9" ht="15.75" x14ac:dyDescent="0.25">
      <c r="B112" s="54"/>
      <c r="C112" s="32" t="s">
        <v>510</v>
      </c>
      <c r="D112" s="100"/>
      <c r="E112" s="40">
        <v>13.8</v>
      </c>
      <c r="F112" s="38">
        <v>5.74</v>
      </c>
      <c r="G112" s="35">
        <f t="shared" si="16"/>
        <v>1.32</v>
      </c>
      <c r="H112" s="35">
        <f t="shared" si="17"/>
        <v>0.26400000000000001</v>
      </c>
      <c r="I112" s="35">
        <f t="shared" si="20"/>
        <v>1.5840000000000001</v>
      </c>
    </row>
    <row r="113" spans="2:9" ht="15.75" x14ac:dyDescent="0.25">
      <c r="B113" s="54"/>
      <c r="C113" s="32" t="s">
        <v>511</v>
      </c>
      <c r="D113" s="99"/>
      <c r="E113" s="40">
        <v>24</v>
      </c>
      <c r="F113" s="38">
        <v>5.74</v>
      </c>
      <c r="G113" s="35">
        <f t="shared" si="16"/>
        <v>2.2999999999999998</v>
      </c>
      <c r="H113" s="35">
        <f t="shared" si="17"/>
        <v>0.45999999999999996</v>
      </c>
      <c r="I113" s="35">
        <f t="shared" si="20"/>
        <v>2.76</v>
      </c>
    </row>
    <row r="114" spans="2:9" ht="15.75" x14ac:dyDescent="0.25">
      <c r="B114" s="36" t="s">
        <v>211</v>
      </c>
      <c r="C114" s="43" t="s">
        <v>234</v>
      </c>
      <c r="D114" s="36" t="s">
        <v>235</v>
      </c>
      <c r="E114" s="40">
        <v>49.2</v>
      </c>
      <c r="F114" s="38">
        <v>5.74</v>
      </c>
      <c r="G114" s="35">
        <f t="shared" si="16"/>
        <v>4.71</v>
      </c>
      <c r="H114" s="35"/>
      <c r="I114" s="35">
        <f t="shared" si="20"/>
        <v>4.71</v>
      </c>
    </row>
    <row r="115" spans="2:9" ht="31.5" x14ac:dyDescent="0.25">
      <c r="B115" s="36" t="s">
        <v>212</v>
      </c>
      <c r="C115" s="43" t="s">
        <v>237</v>
      </c>
      <c r="D115" s="36" t="s">
        <v>235</v>
      </c>
      <c r="E115" s="40">
        <v>216</v>
      </c>
      <c r="F115" s="38">
        <v>5.74</v>
      </c>
      <c r="G115" s="35">
        <f t="shared" si="16"/>
        <v>20.66</v>
      </c>
      <c r="H115" s="35"/>
      <c r="I115" s="35">
        <f t="shared" si="20"/>
        <v>20.66</v>
      </c>
    </row>
    <row r="116" spans="2:9" ht="15.75" x14ac:dyDescent="0.25">
      <c r="B116" s="36" t="s">
        <v>218</v>
      </c>
      <c r="C116" s="43" t="s">
        <v>239</v>
      </c>
      <c r="D116" s="36" t="s">
        <v>217</v>
      </c>
      <c r="E116" s="40">
        <v>4.8</v>
      </c>
      <c r="F116" s="38">
        <v>5.74</v>
      </c>
      <c r="G116" s="35">
        <f t="shared" si="16"/>
        <v>0.46</v>
      </c>
      <c r="H116" s="35">
        <f>G116*20/120</f>
        <v>7.6666666666666675E-2</v>
      </c>
      <c r="I116" s="35">
        <f t="shared" si="20"/>
        <v>0.53666666666666674</v>
      </c>
    </row>
    <row r="117" spans="2:9" ht="31.5" x14ac:dyDescent="0.25">
      <c r="B117" s="104" t="s">
        <v>220</v>
      </c>
      <c r="C117" s="43" t="s">
        <v>241</v>
      </c>
      <c r="D117" s="36"/>
      <c r="E117" s="40"/>
      <c r="F117" s="38">
        <v>5.74</v>
      </c>
      <c r="G117" s="35"/>
      <c r="H117" s="38"/>
      <c r="I117" s="38"/>
    </row>
    <row r="118" spans="2:9" ht="15.75" x14ac:dyDescent="0.25">
      <c r="B118" s="104"/>
      <c r="C118" s="43" t="s">
        <v>242</v>
      </c>
      <c r="D118" s="36" t="s">
        <v>235</v>
      </c>
      <c r="E118" s="40">
        <v>7.08</v>
      </c>
      <c r="F118" s="38">
        <v>5.74</v>
      </c>
      <c r="G118" s="35">
        <f t="shared" si="16"/>
        <v>0.68</v>
      </c>
      <c r="H118" s="35">
        <f t="shared" si="17"/>
        <v>0.13600000000000001</v>
      </c>
      <c r="I118" s="35">
        <f t="shared" si="20"/>
        <v>0.81600000000000006</v>
      </c>
    </row>
    <row r="119" spans="2:9" ht="15.75" x14ac:dyDescent="0.25">
      <c r="B119" s="104"/>
      <c r="C119" s="43" t="s">
        <v>243</v>
      </c>
      <c r="D119" s="47"/>
      <c r="E119" s="40">
        <v>9.24</v>
      </c>
      <c r="F119" s="38">
        <v>5.74</v>
      </c>
      <c r="G119" s="35">
        <f t="shared" si="16"/>
        <v>0.88</v>
      </c>
      <c r="H119" s="35">
        <f t="shared" si="17"/>
        <v>0.17600000000000002</v>
      </c>
      <c r="I119" s="35">
        <f t="shared" si="20"/>
        <v>1.056</v>
      </c>
    </row>
    <row r="120" spans="2:9" ht="15.75" x14ac:dyDescent="0.25">
      <c r="B120" s="104" t="s">
        <v>227</v>
      </c>
      <c r="C120" s="43" t="s">
        <v>245</v>
      </c>
      <c r="D120" s="96" t="s">
        <v>164</v>
      </c>
      <c r="E120" s="40"/>
      <c r="F120" s="38">
        <v>5.74</v>
      </c>
      <c r="G120" s="35"/>
      <c r="H120" s="35"/>
      <c r="I120" s="35"/>
    </row>
    <row r="121" spans="2:9" ht="15.75" x14ac:dyDescent="0.25">
      <c r="B121" s="104"/>
      <c r="C121" s="43" t="s">
        <v>246</v>
      </c>
      <c r="D121" s="97"/>
      <c r="E121" s="40">
        <v>97.8</v>
      </c>
      <c r="F121" s="38">
        <v>5.74</v>
      </c>
      <c r="G121" s="35">
        <f t="shared" si="16"/>
        <v>9.36</v>
      </c>
      <c r="H121" s="35">
        <f t="shared" si="17"/>
        <v>1.8719999999999999</v>
      </c>
      <c r="I121" s="35">
        <f t="shared" si="20"/>
        <v>11.231999999999999</v>
      </c>
    </row>
    <row r="122" spans="2:9" ht="15.75" x14ac:dyDescent="0.25">
      <c r="B122" s="104"/>
      <c r="C122" s="43" t="s">
        <v>247</v>
      </c>
      <c r="D122" s="98"/>
      <c r="E122" s="40">
        <v>135</v>
      </c>
      <c r="F122" s="38">
        <v>5.74</v>
      </c>
      <c r="G122" s="35">
        <f t="shared" si="16"/>
        <v>12.92</v>
      </c>
      <c r="H122" s="35">
        <f t="shared" si="17"/>
        <v>2.5840000000000001</v>
      </c>
      <c r="I122" s="35">
        <f t="shared" si="20"/>
        <v>15.504</v>
      </c>
    </row>
    <row r="123" spans="2:9" ht="15.75" x14ac:dyDescent="0.25">
      <c r="B123" s="104" t="s">
        <v>229</v>
      </c>
      <c r="C123" s="43" t="s">
        <v>249</v>
      </c>
      <c r="D123" s="104" t="s">
        <v>164</v>
      </c>
      <c r="E123" s="40"/>
      <c r="F123" s="38">
        <v>5.74</v>
      </c>
      <c r="G123" s="35"/>
      <c r="H123" s="35">
        <f t="shared" si="17"/>
        <v>0</v>
      </c>
      <c r="I123" s="35"/>
    </row>
    <row r="124" spans="2:9" ht="15.75" x14ac:dyDescent="0.25">
      <c r="B124" s="104"/>
      <c r="C124" s="43" t="s">
        <v>250</v>
      </c>
      <c r="D124" s="104"/>
      <c r="E124" s="40">
        <v>18.600000000000001</v>
      </c>
      <c r="F124" s="38">
        <v>5.74</v>
      </c>
      <c r="G124" s="35">
        <f t="shared" si="16"/>
        <v>1.78</v>
      </c>
      <c r="H124" s="35">
        <f t="shared" si="17"/>
        <v>0.35600000000000004</v>
      </c>
      <c r="I124" s="35">
        <f t="shared" si="20"/>
        <v>2.1360000000000001</v>
      </c>
    </row>
    <row r="125" spans="2:9" ht="15.75" x14ac:dyDescent="0.25">
      <c r="B125" s="104"/>
      <c r="C125" s="43" t="s">
        <v>251</v>
      </c>
      <c r="D125" s="104"/>
      <c r="E125" s="40">
        <v>30</v>
      </c>
      <c r="F125" s="38">
        <v>5.74</v>
      </c>
      <c r="G125" s="35">
        <f t="shared" si="16"/>
        <v>2.87</v>
      </c>
      <c r="H125" s="35">
        <f t="shared" si="17"/>
        <v>0.57400000000000007</v>
      </c>
      <c r="I125" s="35">
        <f t="shared" si="20"/>
        <v>3.444</v>
      </c>
    </row>
    <row r="126" spans="2:9" ht="15.75" x14ac:dyDescent="0.25">
      <c r="B126" s="36" t="s">
        <v>231</v>
      </c>
      <c r="C126" s="43" t="s">
        <v>253</v>
      </c>
      <c r="D126" s="36" t="s">
        <v>254</v>
      </c>
      <c r="E126" s="40">
        <v>16.8</v>
      </c>
      <c r="F126" s="38">
        <v>5.74</v>
      </c>
      <c r="G126" s="35">
        <f t="shared" si="16"/>
        <v>1.61</v>
      </c>
      <c r="H126" s="35">
        <f t="shared" si="17"/>
        <v>0.32200000000000006</v>
      </c>
      <c r="I126" s="35">
        <f t="shared" si="20"/>
        <v>1.9320000000000002</v>
      </c>
    </row>
    <row r="127" spans="2:9" ht="47.25" customHeight="1" x14ac:dyDescent="0.25">
      <c r="B127" s="36" t="s">
        <v>233</v>
      </c>
      <c r="C127" s="43" t="s">
        <v>256</v>
      </c>
      <c r="D127" s="36" t="s">
        <v>164</v>
      </c>
      <c r="E127" s="40">
        <v>20.399999999999999</v>
      </c>
      <c r="F127" s="38">
        <v>5.74</v>
      </c>
      <c r="G127" s="35">
        <f t="shared" si="16"/>
        <v>1.95</v>
      </c>
      <c r="H127" s="35"/>
      <c r="I127" s="35">
        <f t="shared" si="20"/>
        <v>1.95</v>
      </c>
    </row>
    <row r="128" spans="2:9" ht="15.75" x14ac:dyDescent="0.25">
      <c r="B128" s="36" t="s">
        <v>236</v>
      </c>
      <c r="C128" s="43" t="s">
        <v>258</v>
      </c>
      <c r="D128" s="36" t="s">
        <v>259</v>
      </c>
      <c r="E128" s="40">
        <v>156</v>
      </c>
      <c r="F128" s="38">
        <v>5.74</v>
      </c>
      <c r="G128" s="35">
        <f t="shared" si="16"/>
        <v>14.92</v>
      </c>
      <c r="H128" s="35"/>
      <c r="I128" s="35">
        <f t="shared" si="20"/>
        <v>14.92</v>
      </c>
    </row>
    <row r="129" spans="2:9" ht="15.75" x14ac:dyDescent="0.25">
      <c r="B129" s="36" t="s">
        <v>238</v>
      </c>
      <c r="C129" s="43" t="s">
        <v>261</v>
      </c>
      <c r="D129" s="36" t="s">
        <v>262</v>
      </c>
      <c r="E129" s="40">
        <v>51.6</v>
      </c>
      <c r="F129" s="38">
        <v>5.74</v>
      </c>
      <c r="G129" s="35">
        <f t="shared" si="16"/>
        <v>4.9400000000000004</v>
      </c>
      <c r="H129" s="35"/>
      <c r="I129" s="35">
        <f t="shared" si="20"/>
        <v>4.9400000000000004</v>
      </c>
    </row>
    <row r="130" spans="2:9" ht="31.5" x14ac:dyDescent="0.25">
      <c r="B130" s="36" t="s">
        <v>240</v>
      </c>
      <c r="C130" s="43" t="s">
        <v>264</v>
      </c>
      <c r="D130" s="36" t="s">
        <v>164</v>
      </c>
      <c r="E130" s="40">
        <v>104.4</v>
      </c>
      <c r="F130" s="38">
        <v>5.74</v>
      </c>
      <c r="G130" s="35">
        <f t="shared" si="16"/>
        <v>9.99</v>
      </c>
      <c r="H130" s="35"/>
      <c r="I130" s="35">
        <f t="shared" si="20"/>
        <v>9.99</v>
      </c>
    </row>
    <row r="131" spans="2:9" ht="15.75" x14ac:dyDescent="0.25">
      <c r="B131" s="36" t="s">
        <v>244</v>
      </c>
      <c r="C131" s="43" t="s">
        <v>266</v>
      </c>
      <c r="D131" s="36" t="s">
        <v>267</v>
      </c>
      <c r="E131" s="40">
        <v>46.8</v>
      </c>
      <c r="F131" s="38">
        <v>5.74</v>
      </c>
      <c r="G131" s="35">
        <f t="shared" si="16"/>
        <v>4.4800000000000004</v>
      </c>
      <c r="H131" s="35">
        <f t="shared" si="17"/>
        <v>0.89600000000000013</v>
      </c>
      <c r="I131" s="35">
        <f t="shared" si="20"/>
        <v>5.3760000000000003</v>
      </c>
    </row>
    <row r="132" spans="2:9" ht="31.5" x14ac:dyDescent="0.25">
      <c r="B132" s="36" t="s">
        <v>248</v>
      </c>
      <c r="C132" s="43" t="s">
        <v>269</v>
      </c>
      <c r="D132" s="36" t="s">
        <v>270</v>
      </c>
      <c r="E132" s="40">
        <v>97.8</v>
      </c>
      <c r="F132" s="38">
        <v>5.74</v>
      </c>
      <c r="G132" s="35">
        <f t="shared" si="16"/>
        <v>9.36</v>
      </c>
      <c r="H132" s="35"/>
      <c r="I132" s="35">
        <f t="shared" si="20"/>
        <v>9.36</v>
      </c>
    </row>
    <row r="133" spans="2:9" ht="31.5" x14ac:dyDescent="0.25">
      <c r="B133" s="36" t="s">
        <v>252</v>
      </c>
      <c r="C133" s="43" t="s">
        <v>272</v>
      </c>
      <c r="D133" s="36" t="s">
        <v>273</v>
      </c>
      <c r="E133" s="40">
        <v>104.4</v>
      </c>
      <c r="F133" s="38">
        <v>5.74</v>
      </c>
      <c r="G133" s="35">
        <f t="shared" si="16"/>
        <v>9.99</v>
      </c>
      <c r="H133" s="35"/>
      <c r="I133" s="35">
        <f t="shared" si="20"/>
        <v>9.99</v>
      </c>
    </row>
    <row r="134" spans="2:9" ht="18.75" x14ac:dyDescent="0.25">
      <c r="B134" s="36" t="s">
        <v>255</v>
      </c>
      <c r="C134" s="43" t="s">
        <v>275</v>
      </c>
      <c r="D134" s="36" t="s">
        <v>276</v>
      </c>
      <c r="E134" s="40">
        <v>84</v>
      </c>
      <c r="F134" s="38">
        <v>5.74</v>
      </c>
      <c r="G134" s="35">
        <f t="shared" si="16"/>
        <v>8.0399999999999991</v>
      </c>
      <c r="H134" s="35"/>
      <c r="I134" s="35">
        <f t="shared" si="20"/>
        <v>8.0399999999999991</v>
      </c>
    </row>
    <row r="135" spans="2:9" ht="15.75" x14ac:dyDescent="0.25">
      <c r="B135" s="36" t="s">
        <v>257</v>
      </c>
      <c r="C135" s="43" t="s">
        <v>261</v>
      </c>
      <c r="D135" s="36" t="s">
        <v>262</v>
      </c>
      <c r="E135" s="40">
        <v>51.6</v>
      </c>
      <c r="F135" s="38">
        <v>5.74</v>
      </c>
      <c r="G135" s="35">
        <f t="shared" si="16"/>
        <v>4.9400000000000004</v>
      </c>
      <c r="H135" s="35"/>
      <c r="I135" s="35">
        <f t="shared" si="20"/>
        <v>4.9400000000000004</v>
      </c>
    </row>
    <row r="136" spans="2:9" ht="15.75" x14ac:dyDescent="0.25">
      <c r="B136" s="36" t="s">
        <v>260</v>
      </c>
      <c r="C136" s="43" t="s">
        <v>279</v>
      </c>
      <c r="D136" s="36" t="s">
        <v>262</v>
      </c>
      <c r="E136" s="40">
        <v>44.4</v>
      </c>
      <c r="F136" s="38">
        <v>5.74</v>
      </c>
      <c r="G136" s="35">
        <f t="shared" si="16"/>
        <v>4.25</v>
      </c>
      <c r="H136" s="35">
        <f t="shared" si="17"/>
        <v>0.85000000000000009</v>
      </c>
      <c r="I136" s="35">
        <f t="shared" si="20"/>
        <v>5.0999999999999996</v>
      </c>
    </row>
    <row r="137" spans="2:9" ht="15.75" x14ac:dyDescent="0.25">
      <c r="B137" s="104" t="s">
        <v>263</v>
      </c>
      <c r="C137" s="43" t="s">
        <v>281</v>
      </c>
      <c r="D137" s="104" t="s">
        <v>164</v>
      </c>
      <c r="E137" s="40"/>
      <c r="F137" s="38">
        <v>5.74</v>
      </c>
      <c r="G137" s="35"/>
      <c r="H137" s="35"/>
      <c r="I137" s="35"/>
    </row>
    <row r="138" spans="2:9" ht="15.75" x14ac:dyDescent="0.25">
      <c r="B138" s="104"/>
      <c r="C138" s="43" t="s">
        <v>282</v>
      </c>
      <c r="D138" s="104"/>
      <c r="E138" s="40">
        <v>34.799999999999997</v>
      </c>
      <c r="F138" s="38">
        <v>5.74</v>
      </c>
      <c r="G138" s="35">
        <f t="shared" si="16"/>
        <v>3.33</v>
      </c>
      <c r="H138" s="35">
        <f t="shared" si="17"/>
        <v>0.66600000000000004</v>
      </c>
      <c r="I138" s="35">
        <f t="shared" si="20"/>
        <v>3.996</v>
      </c>
    </row>
    <row r="139" spans="2:9" ht="15.75" x14ac:dyDescent="0.25">
      <c r="B139" s="104"/>
      <c r="C139" s="43" t="s">
        <v>283</v>
      </c>
      <c r="D139" s="104"/>
      <c r="E139" s="40">
        <v>150</v>
      </c>
      <c r="F139" s="38">
        <v>5.74</v>
      </c>
      <c r="G139" s="35">
        <f t="shared" si="16"/>
        <v>14.35</v>
      </c>
      <c r="H139" s="35">
        <f t="shared" si="17"/>
        <v>2.87</v>
      </c>
      <c r="I139" s="35">
        <f t="shared" si="20"/>
        <v>17.22</v>
      </c>
    </row>
    <row r="140" spans="2:9" ht="31.5" x14ac:dyDescent="0.25">
      <c r="B140" s="104" t="s">
        <v>265</v>
      </c>
      <c r="C140" s="43" t="s">
        <v>285</v>
      </c>
      <c r="D140" s="104" t="s">
        <v>270</v>
      </c>
      <c r="E140" s="40"/>
      <c r="F140" s="40"/>
      <c r="G140" s="35"/>
      <c r="H140" s="35"/>
      <c r="I140" s="35"/>
    </row>
    <row r="141" spans="2:9" ht="15.75" x14ac:dyDescent="0.25">
      <c r="B141" s="104"/>
      <c r="C141" s="43" t="s">
        <v>286</v>
      </c>
      <c r="D141" s="104"/>
      <c r="E141" s="40">
        <v>173.4</v>
      </c>
      <c r="F141" s="38">
        <v>5.74</v>
      </c>
      <c r="G141" s="35">
        <f t="shared" si="16"/>
        <v>16.59</v>
      </c>
      <c r="H141" s="35">
        <f t="shared" si="17"/>
        <v>3.3180000000000001</v>
      </c>
      <c r="I141" s="35">
        <f t="shared" si="20"/>
        <v>19.908000000000001</v>
      </c>
    </row>
    <row r="142" spans="2:9" ht="15.75" x14ac:dyDescent="0.25">
      <c r="B142" s="104"/>
      <c r="C142" s="43" t="s">
        <v>287</v>
      </c>
      <c r="D142" s="104"/>
      <c r="E142" s="40">
        <v>99.6</v>
      </c>
      <c r="F142" s="38">
        <v>5.74</v>
      </c>
      <c r="G142" s="35">
        <f t="shared" si="16"/>
        <v>9.5299999999999994</v>
      </c>
      <c r="H142" s="35">
        <f t="shared" si="17"/>
        <v>1.9059999999999999</v>
      </c>
      <c r="I142" s="35">
        <f t="shared" si="20"/>
        <v>11.436</v>
      </c>
    </row>
    <row r="143" spans="2:9" ht="15.75" x14ac:dyDescent="0.25">
      <c r="B143" s="104"/>
      <c r="C143" s="43" t="s">
        <v>288</v>
      </c>
      <c r="D143" s="104"/>
      <c r="E143" s="40">
        <v>82.8</v>
      </c>
      <c r="F143" s="38">
        <v>5.74</v>
      </c>
      <c r="G143" s="35">
        <f t="shared" si="16"/>
        <v>7.92</v>
      </c>
      <c r="H143" s="35">
        <f t="shared" si="17"/>
        <v>1.5840000000000001</v>
      </c>
      <c r="I143" s="35">
        <f t="shared" si="20"/>
        <v>9.5039999999999996</v>
      </c>
    </row>
    <row r="144" spans="2:9" ht="15.75" x14ac:dyDescent="0.25">
      <c r="B144" s="36" t="s">
        <v>268</v>
      </c>
      <c r="C144" s="43" t="s">
        <v>290</v>
      </c>
      <c r="D144" s="36" t="s">
        <v>291</v>
      </c>
      <c r="E144" s="40">
        <v>50.8</v>
      </c>
      <c r="F144" s="38">
        <v>5.74</v>
      </c>
      <c r="G144" s="35">
        <f t="shared" si="16"/>
        <v>4.8600000000000003</v>
      </c>
      <c r="H144" s="35">
        <f t="shared" si="17"/>
        <v>0.97200000000000009</v>
      </c>
      <c r="I144" s="35">
        <f t="shared" si="20"/>
        <v>5.8320000000000007</v>
      </c>
    </row>
    <row r="145" spans="2:12" ht="15.75" x14ac:dyDescent="0.25">
      <c r="B145" s="104" t="s">
        <v>271</v>
      </c>
      <c r="C145" s="43" t="s">
        <v>293</v>
      </c>
      <c r="D145" s="104" t="s">
        <v>291</v>
      </c>
      <c r="E145" s="40"/>
      <c r="F145" s="38">
        <v>5.74</v>
      </c>
      <c r="G145" s="35"/>
      <c r="H145" s="38"/>
      <c r="I145" s="38"/>
    </row>
    <row r="146" spans="2:12" ht="15.75" x14ac:dyDescent="0.25">
      <c r="B146" s="104"/>
      <c r="C146" s="43" t="s">
        <v>294</v>
      </c>
      <c r="D146" s="104"/>
      <c r="E146" s="40">
        <v>3.36</v>
      </c>
      <c r="F146" s="38">
        <v>5.74</v>
      </c>
      <c r="G146" s="35">
        <f t="shared" si="16"/>
        <v>0.32</v>
      </c>
      <c r="H146" s="35">
        <f t="shared" si="17"/>
        <v>6.4000000000000001E-2</v>
      </c>
      <c r="I146" s="35">
        <f t="shared" si="20"/>
        <v>0.38400000000000001</v>
      </c>
    </row>
    <row r="147" spans="2:12" ht="15.75" x14ac:dyDescent="0.25">
      <c r="B147" s="104"/>
      <c r="C147" s="43" t="s">
        <v>295</v>
      </c>
      <c r="D147" s="104"/>
      <c r="E147" s="40">
        <v>4.2</v>
      </c>
      <c r="F147" s="38">
        <v>5.74</v>
      </c>
      <c r="G147" s="35">
        <f t="shared" si="16"/>
        <v>0.4</v>
      </c>
      <c r="H147" s="35">
        <f t="shared" si="17"/>
        <v>8.0000000000000016E-2</v>
      </c>
      <c r="I147" s="35">
        <f t="shared" si="20"/>
        <v>0.48000000000000004</v>
      </c>
    </row>
    <row r="148" spans="2:12" ht="15.75" x14ac:dyDescent="0.25">
      <c r="B148" s="36" t="s">
        <v>274</v>
      </c>
      <c r="C148" s="43" t="s">
        <v>297</v>
      </c>
      <c r="D148" s="36" t="s">
        <v>254</v>
      </c>
      <c r="E148" s="40">
        <v>42.6</v>
      </c>
      <c r="F148" s="38">
        <v>5.74</v>
      </c>
      <c r="G148" s="35">
        <f t="shared" si="16"/>
        <v>4.08</v>
      </c>
      <c r="H148" s="35">
        <f t="shared" si="17"/>
        <v>0.81600000000000006</v>
      </c>
      <c r="I148" s="35">
        <f t="shared" si="20"/>
        <v>4.8959999999999999</v>
      </c>
    </row>
    <row r="149" spans="2:12" ht="15.75" x14ac:dyDescent="0.25">
      <c r="B149" s="36" t="s">
        <v>277</v>
      </c>
      <c r="C149" s="43" t="s">
        <v>299</v>
      </c>
      <c r="D149" s="36" t="s">
        <v>291</v>
      </c>
      <c r="E149" s="40">
        <v>6.72</v>
      </c>
      <c r="F149" s="38">
        <v>5.74</v>
      </c>
      <c r="G149" s="35">
        <f t="shared" si="16"/>
        <v>0.64</v>
      </c>
      <c r="H149" s="35">
        <f t="shared" si="17"/>
        <v>0.128</v>
      </c>
      <c r="I149" s="35">
        <f t="shared" si="20"/>
        <v>0.76800000000000002</v>
      </c>
    </row>
    <row r="150" spans="2:12" ht="35.25" customHeight="1" x14ac:dyDescent="0.25">
      <c r="B150" s="36" t="s">
        <v>278</v>
      </c>
      <c r="C150" s="43" t="s">
        <v>301</v>
      </c>
      <c r="D150" s="36" t="s">
        <v>203</v>
      </c>
      <c r="E150" s="40">
        <v>19.8</v>
      </c>
      <c r="F150" s="38">
        <v>5.74</v>
      </c>
      <c r="G150" s="35">
        <f t="shared" si="16"/>
        <v>1.89</v>
      </c>
      <c r="H150" s="35">
        <f t="shared" si="17"/>
        <v>0.378</v>
      </c>
      <c r="I150" s="35">
        <f t="shared" si="20"/>
        <v>2.2679999999999998</v>
      </c>
    </row>
    <row r="151" spans="2:12" ht="49.5" customHeight="1" x14ac:dyDescent="0.25">
      <c r="B151" s="36" t="s">
        <v>280</v>
      </c>
      <c r="C151" s="43" t="s">
        <v>303</v>
      </c>
      <c r="D151" s="36" t="s">
        <v>195</v>
      </c>
      <c r="E151" s="40">
        <v>4.8</v>
      </c>
      <c r="F151" s="38">
        <v>5.74</v>
      </c>
      <c r="G151" s="35">
        <f t="shared" si="16"/>
        <v>0.46</v>
      </c>
      <c r="H151" s="35">
        <f t="shared" si="17"/>
        <v>9.2000000000000012E-2</v>
      </c>
      <c r="I151" s="35">
        <f t="shared" si="20"/>
        <v>0.55200000000000005</v>
      </c>
    </row>
    <row r="152" spans="2:12" ht="15.75" customHeight="1" x14ac:dyDescent="0.25">
      <c r="B152" s="42" t="s">
        <v>284</v>
      </c>
      <c r="C152" s="32" t="s">
        <v>305</v>
      </c>
      <c r="D152" s="36" t="s">
        <v>306</v>
      </c>
      <c r="E152" s="40">
        <v>12</v>
      </c>
      <c r="F152" s="38">
        <v>5.74</v>
      </c>
      <c r="G152" s="35">
        <f t="shared" si="16"/>
        <v>1.1499999999999999</v>
      </c>
      <c r="H152" s="35"/>
      <c r="I152" s="35">
        <f t="shared" si="20"/>
        <v>1.1499999999999999</v>
      </c>
    </row>
    <row r="153" spans="2:12" ht="31.5" x14ac:dyDescent="0.25">
      <c r="B153" s="42" t="s">
        <v>289</v>
      </c>
      <c r="C153" s="32" t="s">
        <v>310</v>
      </c>
      <c r="D153" s="36" t="s">
        <v>254</v>
      </c>
      <c r="E153" s="40">
        <v>20</v>
      </c>
      <c r="F153" s="38">
        <v>5.74</v>
      </c>
      <c r="G153" s="35">
        <f t="shared" si="16"/>
        <v>1.91</v>
      </c>
      <c r="H153" s="35"/>
      <c r="I153" s="35">
        <f t="shared" si="20"/>
        <v>1.91</v>
      </c>
    </row>
    <row r="154" spans="2:12" ht="31.5" customHeight="1" x14ac:dyDescent="0.25">
      <c r="B154" s="113" t="s">
        <v>292</v>
      </c>
      <c r="C154" s="75" t="s">
        <v>478</v>
      </c>
      <c r="D154" s="114" t="s">
        <v>164</v>
      </c>
      <c r="E154" s="76"/>
      <c r="F154" s="77">
        <v>5.74</v>
      </c>
      <c r="G154" s="73"/>
      <c r="H154" s="73"/>
      <c r="I154" s="73"/>
    </row>
    <row r="155" spans="2:12" ht="15.75" x14ac:dyDescent="0.25">
      <c r="B155" s="113"/>
      <c r="C155" s="80" t="s">
        <v>313</v>
      </c>
      <c r="D155" s="114"/>
      <c r="E155" s="76">
        <v>16.2</v>
      </c>
      <c r="F155" s="77">
        <v>5.74</v>
      </c>
      <c r="G155" s="73">
        <f t="shared" si="16"/>
        <v>1.55</v>
      </c>
      <c r="H155" s="73">
        <f>G155*0.2</f>
        <v>0.31000000000000005</v>
      </c>
      <c r="I155" s="73">
        <f t="shared" si="20"/>
        <v>1.86</v>
      </c>
    </row>
    <row r="156" spans="2:12" ht="15.75" x14ac:dyDescent="0.25">
      <c r="B156" s="113"/>
      <c r="C156" s="80" t="s">
        <v>314</v>
      </c>
      <c r="D156" s="114"/>
      <c r="E156" s="76">
        <v>24.6</v>
      </c>
      <c r="F156" s="77">
        <v>5.74</v>
      </c>
      <c r="G156" s="73">
        <f t="shared" si="16"/>
        <v>2.35</v>
      </c>
      <c r="H156" s="73">
        <f>G156*0.2</f>
        <v>0.47000000000000003</v>
      </c>
      <c r="I156" s="73">
        <f t="shared" si="20"/>
        <v>2.8200000000000003</v>
      </c>
    </row>
    <row r="157" spans="2:12" ht="39" customHeight="1" x14ac:dyDescent="0.25">
      <c r="B157" s="74" t="s">
        <v>296</v>
      </c>
      <c r="C157" s="75" t="s">
        <v>316</v>
      </c>
      <c r="D157" s="74" t="s">
        <v>317</v>
      </c>
      <c r="E157" s="76">
        <v>30</v>
      </c>
      <c r="F157" s="77">
        <v>5.74</v>
      </c>
      <c r="G157" s="73">
        <f t="shared" si="16"/>
        <v>2.87</v>
      </c>
      <c r="H157" s="73">
        <f>G157*0.2</f>
        <v>0.57400000000000007</v>
      </c>
      <c r="I157" s="73">
        <f t="shared" si="20"/>
        <v>3.444</v>
      </c>
    </row>
    <row r="158" spans="2:12" ht="15.75" x14ac:dyDescent="0.25">
      <c r="B158" s="112" t="s">
        <v>298</v>
      </c>
      <c r="C158" s="33" t="s">
        <v>331</v>
      </c>
      <c r="D158" s="117" t="s">
        <v>327</v>
      </c>
      <c r="E158" s="38"/>
      <c r="F158" s="38">
        <v>5.74</v>
      </c>
      <c r="G158" s="35"/>
      <c r="H158" s="35"/>
      <c r="I158" s="35"/>
    </row>
    <row r="159" spans="2:12" ht="15.75" x14ac:dyDescent="0.25">
      <c r="B159" s="112"/>
      <c r="C159" s="48" t="s">
        <v>319</v>
      </c>
      <c r="D159" s="118"/>
      <c r="E159" s="40">
        <v>20.399999999999999</v>
      </c>
      <c r="F159" s="38">
        <v>5.74</v>
      </c>
      <c r="G159" s="35">
        <f t="shared" si="16"/>
        <v>1.95</v>
      </c>
      <c r="H159" s="73"/>
      <c r="I159" s="35">
        <f t="shared" si="20"/>
        <v>1.95</v>
      </c>
      <c r="L159" s="25"/>
    </row>
    <row r="160" spans="2:12" ht="15.75" x14ac:dyDescent="0.25">
      <c r="B160" s="112"/>
      <c r="C160" s="48" t="s">
        <v>320</v>
      </c>
      <c r="D160" s="118"/>
      <c r="E160" s="40">
        <v>16.8</v>
      </c>
      <c r="F160" s="38">
        <v>5.74</v>
      </c>
      <c r="G160" s="35">
        <f t="shared" si="16"/>
        <v>1.61</v>
      </c>
      <c r="H160" s="73"/>
      <c r="I160" s="35">
        <f t="shared" si="20"/>
        <v>1.61</v>
      </c>
    </row>
    <row r="161" spans="2:9" ht="15.75" x14ac:dyDescent="0.25">
      <c r="B161" s="112"/>
      <c r="C161" s="48" t="s">
        <v>321</v>
      </c>
      <c r="D161" s="118"/>
      <c r="E161" s="40">
        <v>13.2</v>
      </c>
      <c r="F161" s="38">
        <v>5.74</v>
      </c>
      <c r="G161" s="35">
        <f t="shared" si="16"/>
        <v>1.26</v>
      </c>
      <c r="H161" s="73"/>
      <c r="I161" s="35">
        <f t="shared" si="20"/>
        <v>1.26</v>
      </c>
    </row>
    <row r="162" spans="2:9" ht="15.75" x14ac:dyDescent="0.25">
      <c r="B162" s="112"/>
      <c r="C162" s="48" t="s">
        <v>322</v>
      </c>
      <c r="D162" s="118"/>
      <c r="E162" s="40">
        <v>3</v>
      </c>
      <c r="F162" s="38">
        <v>5.74</v>
      </c>
      <c r="G162" s="35">
        <f t="shared" si="16"/>
        <v>0.28999999999999998</v>
      </c>
      <c r="H162" s="73"/>
      <c r="I162" s="35">
        <f t="shared" si="20"/>
        <v>0.28999999999999998</v>
      </c>
    </row>
    <row r="163" spans="2:9" ht="15.75" x14ac:dyDescent="0.25">
      <c r="B163" s="112"/>
      <c r="C163" s="48" t="s">
        <v>323</v>
      </c>
      <c r="D163" s="118"/>
      <c r="E163" s="40">
        <v>17.399999999999999</v>
      </c>
      <c r="F163" s="38">
        <v>5.74</v>
      </c>
      <c r="G163" s="35">
        <f t="shared" si="16"/>
        <v>1.66</v>
      </c>
      <c r="H163" s="73"/>
      <c r="I163" s="35">
        <f t="shared" si="20"/>
        <v>1.66</v>
      </c>
    </row>
    <row r="164" spans="2:9" ht="15.75" x14ac:dyDescent="0.25">
      <c r="B164" s="112"/>
      <c r="C164" s="48" t="s">
        <v>324</v>
      </c>
      <c r="D164" s="118"/>
      <c r="E164" s="40">
        <v>8.4</v>
      </c>
      <c r="F164" s="38">
        <v>5.74</v>
      </c>
      <c r="G164" s="35">
        <f t="shared" ref="G164:G173" si="21">ROUND(E164*F164/60,2)</f>
        <v>0.8</v>
      </c>
      <c r="H164" s="73"/>
      <c r="I164" s="35">
        <f t="shared" si="20"/>
        <v>0.8</v>
      </c>
    </row>
    <row r="165" spans="2:9" ht="15.75" x14ac:dyDescent="0.25">
      <c r="B165" s="112"/>
      <c r="C165" s="48" t="s">
        <v>325</v>
      </c>
      <c r="D165" s="118"/>
      <c r="E165" s="40">
        <v>8.4</v>
      </c>
      <c r="F165" s="38">
        <v>5.74</v>
      </c>
      <c r="G165" s="35">
        <f t="shared" si="21"/>
        <v>0.8</v>
      </c>
      <c r="H165" s="73"/>
      <c r="I165" s="35">
        <f t="shared" si="20"/>
        <v>0.8</v>
      </c>
    </row>
    <row r="166" spans="2:9" ht="15.75" x14ac:dyDescent="0.25">
      <c r="B166" s="112"/>
      <c r="C166" s="48" t="s">
        <v>326</v>
      </c>
      <c r="D166" s="119"/>
      <c r="E166" s="40">
        <v>21</v>
      </c>
      <c r="F166" s="38">
        <v>5.74</v>
      </c>
      <c r="G166" s="35">
        <f t="shared" si="21"/>
        <v>2.0099999999999998</v>
      </c>
      <c r="H166" s="73"/>
      <c r="I166" s="35">
        <f t="shared" ref="I166:I173" si="22">G166+H166</f>
        <v>2.0099999999999998</v>
      </c>
    </row>
    <row r="167" spans="2:9" ht="15.75" x14ac:dyDescent="0.25">
      <c r="B167" s="42" t="s">
        <v>300</v>
      </c>
      <c r="C167" s="32" t="s">
        <v>328</v>
      </c>
      <c r="D167" s="36" t="s">
        <v>329</v>
      </c>
      <c r="E167" s="40">
        <v>51.6</v>
      </c>
      <c r="F167" s="38">
        <v>5.74</v>
      </c>
      <c r="G167" s="35">
        <f t="shared" si="21"/>
        <v>4.9400000000000004</v>
      </c>
      <c r="H167" s="73"/>
      <c r="I167" s="35">
        <f t="shared" si="22"/>
        <v>4.9400000000000004</v>
      </c>
    </row>
    <row r="168" spans="2:9" ht="15.75" x14ac:dyDescent="0.25">
      <c r="B168" s="42" t="s">
        <v>302</v>
      </c>
      <c r="C168" s="32" t="s">
        <v>330</v>
      </c>
      <c r="D168" s="36" t="s">
        <v>329</v>
      </c>
      <c r="E168" s="40">
        <v>39.6</v>
      </c>
      <c r="F168" s="38">
        <v>5.74</v>
      </c>
      <c r="G168" s="35">
        <f t="shared" si="21"/>
        <v>3.79</v>
      </c>
      <c r="H168" s="73"/>
      <c r="I168" s="35">
        <f t="shared" si="22"/>
        <v>3.79</v>
      </c>
    </row>
    <row r="169" spans="2:9" ht="31.5" x14ac:dyDescent="0.25">
      <c r="B169" s="57" t="s">
        <v>304</v>
      </c>
      <c r="C169" s="32" t="s">
        <v>512</v>
      </c>
      <c r="D169" s="96" t="s">
        <v>200</v>
      </c>
      <c r="E169" s="40"/>
      <c r="F169" s="38">
        <v>5.74</v>
      </c>
      <c r="G169" s="35"/>
      <c r="H169" s="35"/>
      <c r="I169" s="35"/>
    </row>
    <row r="170" spans="2:9" ht="15.75" x14ac:dyDescent="0.25">
      <c r="B170" s="57"/>
      <c r="C170" s="32" t="s">
        <v>513</v>
      </c>
      <c r="D170" s="100"/>
      <c r="E170" s="40">
        <v>48.6</v>
      </c>
      <c r="F170" s="38">
        <v>5.74</v>
      </c>
      <c r="G170" s="35">
        <f t="shared" si="21"/>
        <v>4.6500000000000004</v>
      </c>
      <c r="H170" s="35">
        <f t="shared" ref="H170:H173" si="23">G170*0.2</f>
        <v>0.93000000000000016</v>
      </c>
      <c r="I170" s="35">
        <f t="shared" si="22"/>
        <v>5.58</v>
      </c>
    </row>
    <row r="171" spans="2:9" ht="15.75" x14ac:dyDescent="0.25">
      <c r="B171" s="57"/>
      <c r="C171" s="32" t="s">
        <v>514</v>
      </c>
      <c r="D171" s="99"/>
      <c r="E171" s="40">
        <v>67.8</v>
      </c>
      <c r="F171" s="38">
        <v>5.74</v>
      </c>
      <c r="G171" s="35">
        <f t="shared" si="21"/>
        <v>6.49</v>
      </c>
      <c r="H171" s="35">
        <f t="shared" si="23"/>
        <v>1.298</v>
      </c>
      <c r="I171" s="35">
        <f t="shared" si="22"/>
        <v>7.7880000000000003</v>
      </c>
    </row>
    <row r="172" spans="2:9" ht="15.75" x14ac:dyDescent="0.25">
      <c r="B172" s="57" t="s">
        <v>307</v>
      </c>
      <c r="C172" s="32" t="s">
        <v>515</v>
      </c>
      <c r="D172" s="65" t="s">
        <v>516</v>
      </c>
      <c r="E172" s="40">
        <v>37.200000000000003</v>
      </c>
      <c r="F172" s="38">
        <v>5.74</v>
      </c>
      <c r="G172" s="35">
        <f t="shared" si="21"/>
        <v>3.56</v>
      </c>
      <c r="H172" s="35">
        <f t="shared" si="23"/>
        <v>0.71200000000000008</v>
      </c>
      <c r="I172" s="35">
        <f t="shared" si="22"/>
        <v>4.2720000000000002</v>
      </c>
    </row>
    <row r="173" spans="2:9" ht="15.75" x14ac:dyDescent="0.25">
      <c r="B173" s="57" t="s">
        <v>308</v>
      </c>
      <c r="C173" s="32" t="s">
        <v>517</v>
      </c>
      <c r="D173" s="62" t="s">
        <v>156</v>
      </c>
      <c r="E173" s="40">
        <v>42</v>
      </c>
      <c r="F173" s="38">
        <v>5.74</v>
      </c>
      <c r="G173" s="35">
        <f t="shared" si="21"/>
        <v>4.0199999999999996</v>
      </c>
      <c r="H173" s="35">
        <f t="shared" si="23"/>
        <v>0.80399999999999994</v>
      </c>
      <c r="I173" s="35">
        <f t="shared" si="22"/>
        <v>4.8239999999999998</v>
      </c>
    </row>
    <row r="174" spans="2:9" x14ac:dyDescent="0.25">
      <c r="B174" s="110" t="s">
        <v>332</v>
      </c>
      <c r="C174" s="110"/>
      <c r="D174" s="110"/>
      <c r="E174" s="110"/>
      <c r="F174" s="110"/>
      <c r="G174" s="110"/>
      <c r="H174" s="110"/>
      <c r="I174" s="110"/>
    </row>
    <row r="175" spans="2:9" ht="31.5" x14ac:dyDescent="0.25">
      <c r="B175" s="111" t="s">
        <v>309</v>
      </c>
      <c r="C175" s="32" t="s">
        <v>333</v>
      </c>
      <c r="D175" s="96" t="s">
        <v>200</v>
      </c>
      <c r="E175" s="40"/>
      <c r="F175" s="40"/>
      <c r="G175" s="49"/>
      <c r="H175" s="49"/>
      <c r="I175" s="49"/>
    </row>
    <row r="176" spans="2:9" ht="15.75" x14ac:dyDescent="0.25">
      <c r="B176" s="111"/>
      <c r="C176" s="32" t="s">
        <v>334</v>
      </c>
      <c r="D176" s="97"/>
      <c r="E176" s="40">
        <v>54</v>
      </c>
      <c r="F176" s="38">
        <v>5.74</v>
      </c>
      <c r="G176" s="35">
        <f>ROUND(E176*F176/60,2)</f>
        <v>5.17</v>
      </c>
      <c r="H176" s="35"/>
      <c r="I176" s="35">
        <f>G176+H176</f>
        <v>5.17</v>
      </c>
    </row>
    <row r="177" spans="2:9" ht="15.75" x14ac:dyDescent="0.25">
      <c r="B177" s="111"/>
      <c r="C177" s="32" t="s">
        <v>335</v>
      </c>
      <c r="D177" s="97"/>
      <c r="E177" s="40">
        <v>2</v>
      </c>
      <c r="F177" s="38">
        <v>5.74</v>
      </c>
      <c r="G177" s="35">
        <f t="shared" ref="G177:G179" si="24">ROUND(E177*F177/60,2)</f>
        <v>0.19</v>
      </c>
      <c r="H177" s="35"/>
      <c r="I177" s="35">
        <f t="shared" ref="I177:I179" si="25">G177+H177</f>
        <v>0.19</v>
      </c>
    </row>
    <row r="178" spans="2:9" ht="15.75" x14ac:dyDescent="0.25">
      <c r="B178" s="111"/>
      <c r="C178" s="32" t="s">
        <v>336</v>
      </c>
      <c r="D178" s="97"/>
      <c r="E178" s="40">
        <v>47.5</v>
      </c>
      <c r="F178" s="38">
        <v>5.74</v>
      </c>
      <c r="G178" s="35">
        <f t="shared" si="24"/>
        <v>4.54</v>
      </c>
      <c r="H178" s="35"/>
      <c r="I178" s="35">
        <f t="shared" si="25"/>
        <v>4.54</v>
      </c>
    </row>
    <row r="179" spans="2:9" ht="15.75" customHeight="1" x14ac:dyDescent="0.25">
      <c r="B179" s="111"/>
      <c r="C179" s="32" t="s">
        <v>337</v>
      </c>
      <c r="D179" s="98"/>
      <c r="E179" s="40">
        <v>0.7</v>
      </c>
      <c r="F179" s="38">
        <v>5.74</v>
      </c>
      <c r="G179" s="35">
        <f t="shared" si="24"/>
        <v>7.0000000000000007E-2</v>
      </c>
      <c r="H179" s="35"/>
      <c r="I179" s="35">
        <f t="shared" si="25"/>
        <v>7.0000000000000007E-2</v>
      </c>
    </row>
    <row r="180" spans="2:9" ht="15.75" customHeight="1" x14ac:dyDescent="0.25">
      <c r="B180" s="109" t="s">
        <v>58</v>
      </c>
      <c r="C180" s="109"/>
      <c r="D180" s="109"/>
      <c r="E180" s="109"/>
      <c r="F180" s="109"/>
      <c r="G180" s="109"/>
      <c r="H180" s="109"/>
      <c r="I180" s="109"/>
    </row>
    <row r="181" spans="2:9" ht="63" x14ac:dyDescent="0.25">
      <c r="B181" s="74" t="s">
        <v>312</v>
      </c>
      <c r="C181" s="75" t="s">
        <v>60</v>
      </c>
      <c r="D181" s="74" t="s">
        <v>539</v>
      </c>
      <c r="E181" s="76">
        <v>150</v>
      </c>
      <c r="F181" s="77">
        <v>5.74</v>
      </c>
      <c r="G181" s="78">
        <f>ROUND(E181*F181/60,2)</f>
        <v>14.35</v>
      </c>
      <c r="H181" s="73">
        <f t="shared" ref="H181:H182" si="26">G181*0.2</f>
        <v>2.87</v>
      </c>
      <c r="I181" s="73">
        <f>H181+G181</f>
        <v>17.22</v>
      </c>
    </row>
    <row r="182" spans="2:9" ht="47.25" x14ac:dyDescent="0.25">
      <c r="B182" s="74" t="s">
        <v>315</v>
      </c>
      <c r="C182" s="75" t="s">
        <v>62</v>
      </c>
      <c r="D182" s="74" t="s">
        <v>540</v>
      </c>
      <c r="E182" s="76">
        <v>16.8</v>
      </c>
      <c r="F182" s="77">
        <v>5.74</v>
      </c>
      <c r="G182" s="78">
        <f t="shared" ref="G182:G226" si="27">ROUND(E182*F182/60,2)</f>
        <v>1.61</v>
      </c>
      <c r="H182" s="73">
        <f t="shared" si="26"/>
        <v>0.32200000000000006</v>
      </c>
      <c r="I182" s="73">
        <f t="shared" ref="I182:I185" si="28">H182+G182</f>
        <v>1.9320000000000002</v>
      </c>
    </row>
    <row r="183" spans="2:9" ht="34.5" x14ac:dyDescent="0.25">
      <c r="B183" s="74" t="s">
        <v>318</v>
      </c>
      <c r="C183" s="75" t="s">
        <v>65</v>
      </c>
      <c r="D183" s="74" t="s">
        <v>539</v>
      </c>
      <c r="E183" s="76">
        <v>34.799999999999997</v>
      </c>
      <c r="F183" s="77">
        <v>5.74</v>
      </c>
      <c r="G183" s="78">
        <f t="shared" si="27"/>
        <v>3.33</v>
      </c>
      <c r="H183" s="73">
        <f t="shared" ref="H183" si="29">G183*0.2</f>
        <v>0.66600000000000004</v>
      </c>
      <c r="I183" s="73">
        <f t="shared" si="28"/>
        <v>3.996</v>
      </c>
    </row>
    <row r="184" spans="2:9" ht="63" x14ac:dyDescent="0.25">
      <c r="B184" s="36" t="s">
        <v>362</v>
      </c>
      <c r="C184" s="32" t="s">
        <v>67</v>
      </c>
      <c r="D184" s="36" t="s">
        <v>68</v>
      </c>
      <c r="E184" s="40">
        <v>34.799999999999997</v>
      </c>
      <c r="F184" s="38">
        <v>5.74</v>
      </c>
      <c r="G184" s="50">
        <f t="shared" si="27"/>
        <v>3.33</v>
      </c>
      <c r="H184" s="21">
        <f t="shared" ref="H184:H185" si="30">G184*0.2</f>
        <v>0.66600000000000004</v>
      </c>
      <c r="I184" s="21">
        <f t="shared" si="28"/>
        <v>3.996</v>
      </c>
    </row>
    <row r="185" spans="2:9" ht="31.5" x14ac:dyDescent="0.25">
      <c r="B185" s="36" t="s">
        <v>363</v>
      </c>
      <c r="C185" s="32" t="s">
        <v>70</v>
      </c>
      <c r="D185" s="27" t="s">
        <v>71</v>
      </c>
      <c r="E185" s="19">
        <v>33.6</v>
      </c>
      <c r="F185" s="38">
        <v>5.74</v>
      </c>
      <c r="G185" s="50">
        <f t="shared" si="27"/>
        <v>3.21</v>
      </c>
      <c r="H185" s="21">
        <f t="shared" si="30"/>
        <v>0.64200000000000002</v>
      </c>
      <c r="I185" s="21">
        <f t="shared" si="28"/>
        <v>3.8519999999999999</v>
      </c>
    </row>
    <row r="186" spans="2:9" ht="31.5" x14ac:dyDescent="0.25">
      <c r="B186" s="104" t="s">
        <v>364</v>
      </c>
      <c r="C186" s="32" t="s">
        <v>73</v>
      </c>
      <c r="D186" s="90" t="s">
        <v>76</v>
      </c>
      <c r="E186" s="19"/>
      <c r="F186" s="38">
        <v>5.74</v>
      </c>
      <c r="G186" s="50"/>
      <c r="H186" s="21"/>
      <c r="I186" s="21"/>
    </row>
    <row r="187" spans="2:9" ht="18.75" x14ac:dyDescent="0.25">
      <c r="B187" s="104"/>
      <c r="C187" s="32" t="s">
        <v>74</v>
      </c>
      <c r="D187" s="90"/>
      <c r="E187" s="19">
        <v>192</v>
      </c>
      <c r="F187" s="38">
        <v>5.74</v>
      </c>
      <c r="G187" s="50">
        <f t="shared" si="27"/>
        <v>18.37</v>
      </c>
      <c r="H187" s="21">
        <f t="shared" ref="H187:H191" si="31">G187*0.2</f>
        <v>3.6740000000000004</v>
      </c>
      <c r="I187" s="21">
        <f t="shared" ref="I187:I188" si="32">H187+G187</f>
        <v>22.044</v>
      </c>
    </row>
    <row r="188" spans="2:9" ht="18.75" x14ac:dyDescent="0.25">
      <c r="B188" s="104"/>
      <c r="C188" s="32" t="s">
        <v>75</v>
      </c>
      <c r="D188" s="90"/>
      <c r="E188" s="19">
        <v>132</v>
      </c>
      <c r="F188" s="38">
        <v>5.74</v>
      </c>
      <c r="G188" s="50">
        <f t="shared" si="27"/>
        <v>12.63</v>
      </c>
      <c r="H188" s="21">
        <f t="shared" si="31"/>
        <v>2.5260000000000002</v>
      </c>
      <c r="I188" s="21">
        <f t="shared" si="32"/>
        <v>15.156000000000001</v>
      </c>
    </row>
    <row r="189" spans="2:9" ht="31.5" x14ac:dyDescent="0.25">
      <c r="B189" s="90" t="s">
        <v>365</v>
      </c>
      <c r="C189" s="32" t="s">
        <v>78</v>
      </c>
      <c r="D189" s="90" t="s">
        <v>68</v>
      </c>
      <c r="E189" s="19"/>
      <c r="F189" s="38">
        <v>5.74</v>
      </c>
      <c r="G189" s="50"/>
      <c r="H189" s="21"/>
      <c r="I189" s="21"/>
    </row>
    <row r="190" spans="2:9" ht="15.75" x14ac:dyDescent="0.25">
      <c r="B190" s="90"/>
      <c r="C190" s="32" t="s">
        <v>79</v>
      </c>
      <c r="D190" s="90"/>
      <c r="E190" s="19">
        <v>205.8</v>
      </c>
      <c r="F190" s="38">
        <v>5.74</v>
      </c>
      <c r="G190" s="50">
        <f t="shared" si="27"/>
        <v>19.690000000000001</v>
      </c>
      <c r="H190" s="21">
        <f t="shared" si="31"/>
        <v>3.9380000000000006</v>
      </c>
      <c r="I190" s="21">
        <f t="shared" ref="I190:I191" si="33">H190+G190</f>
        <v>23.628</v>
      </c>
    </row>
    <row r="191" spans="2:9" ht="15.75" x14ac:dyDescent="0.25">
      <c r="B191" s="90"/>
      <c r="C191" s="32" t="s">
        <v>80</v>
      </c>
      <c r="D191" s="90"/>
      <c r="E191" s="19">
        <v>111.6</v>
      </c>
      <c r="F191" s="38">
        <v>5.74</v>
      </c>
      <c r="G191" s="50">
        <f t="shared" si="27"/>
        <v>10.68</v>
      </c>
      <c r="H191" s="21">
        <f t="shared" si="31"/>
        <v>2.1360000000000001</v>
      </c>
      <c r="I191" s="21">
        <f t="shared" si="33"/>
        <v>12.815999999999999</v>
      </c>
    </row>
    <row r="192" spans="2:9" ht="31.5" x14ac:dyDescent="0.25">
      <c r="B192" s="90" t="s">
        <v>366</v>
      </c>
      <c r="C192" s="32" t="s">
        <v>82</v>
      </c>
      <c r="D192" s="120" t="s">
        <v>85</v>
      </c>
      <c r="E192" s="19"/>
      <c r="F192" s="38">
        <v>5.74</v>
      </c>
      <c r="G192" s="50"/>
      <c r="H192" s="21"/>
      <c r="I192" s="21"/>
    </row>
    <row r="193" spans="2:9" ht="15.75" x14ac:dyDescent="0.25">
      <c r="B193" s="90"/>
      <c r="C193" s="32" t="s">
        <v>83</v>
      </c>
      <c r="D193" s="120"/>
      <c r="E193" s="19">
        <v>180</v>
      </c>
      <c r="F193" s="38">
        <v>5.74</v>
      </c>
      <c r="G193" s="50">
        <f t="shared" si="27"/>
        <v>17.22</v>
      </c>
      <c r="H193" s="21">
        <f t="shared" ref="H193:H195" si="34">G193*0.2</f>
        <v>3.444</v>
      </c>
      <c r="I193" s="21">
        <f t="shared" ref="I193:I195" si="35">H193+G193</f>
        <v>20.663999999999998</v>
      </c>
    </row>
    <row r="194" spans="2:9" ht="15.75" x14ac:dyDescent="0.25">
      <c r="B194" s="90"/>
      <c r="C194" s="32" t="s">
        <v>84</v>
      </c>
      <c r="D194" s="120"/>
      <c r="E194" s="19">
        <v>144</v>
      </c>
      <c r="F194" s="38">
        <v>5.74</v>
      </c>
      <c r="G194" s="50">
        <f t="shared" si="27"/>
        <v>13.78</v>
      </c>
      <c r="H194" s="21">
        <f t="shared" si="34"/>
        <v>2.7560000000000002</v>
      </c>
      <c r="I194" s="21">
        <f t="shared" si="35"/>
        <v>16.536000000000001</v>
      </c>
    </row>
    <row r="195" spans="2:9" ht="31.5" x14ac:dyDescent="0.25">
      <c r="B195" s="27" t="s">
        <v>367</v>
      </c>
      <c r="C195" s="32" t="s">
        <v>87</v>
      </c>
      <c r="D195" s="28" t="s">
        <v>88</v>
      </c>
      <c r="E195" s="19">
        <v>8.4</v>
      </c>
      <c r="F195" s="38">
        <v>5.74</v>
      </c>
      <c r="G195" s="50">
        <f t="shared" si="27"/>
        <v>0.8</v>
      </c>
      <c r="H195" s="21">
        <f t="shared" si="34"/>
        <v>0.16000000000000003</v>
      </c>
      <c r="I195" s="21">
        <f t="shared" si="35"/>
        <v>0.96000000000000008</v>
      </c>
    </row>
    <row r="196" spans="2:9" ht="31.5" x14ac:dyDescent="0.25">
      <c r="B196" s="90" t="s">
        <v>368</v>
      </c>
      <c r="C196" s="32" t="s">
        <v>90</v>
      </c>
      <c r="D196" s="90" t="s">
        <v>76</v>
      </c>
      <c r="E196" s="19"/>
      <c r="F196" s="38">
        <v>5.74</v>
      </c>
      <c r="G196" s="50"/>
      <c r="H196" s="21"/>
      <c r="I196" s="21"/>
    </row>
    <row r="197" spans="2:9" ht="18.75" x14ac:dyDescent="0.25">
      <c r="B197" s="90"/>
      <c r="C197" s="32" t="s">
        <v>91</v>
      </c>
      <c r="D197" s="90"/>
      <c r="E197" s="19">
        <v>63</v>
      </c>
      <c r="F197" s="38">
        <v>5.74</v>
      </c>
      <c r="G197" s="50">
        <f t="shared" si="27"/>
        <v>6.03</v>
      </c>
      <c r="H197" s="21">
        <f t="shared" ref="H197:H200" si="36">G197*0.2</f>
        <v>1.2060000000000002</v>
      </c>
      <c r="I197" s="21">
        <f t="shared" ref="I197:I200" si="37">H197+G197</f>
        <v>7.2360000000000007</v>
      </c>
    </row>
    <row r="198" spans="2:9" ht="18.75" x14ac:dyDescent="0.25">
      <c r="B198" s="90"/>
      <c r="C198" s="51" t="s">
        <v>92</v>
      </c>
      <c r="D198" s="90"/>
      <c r="E198" s="19">
        <v>54</v>
      </c>
      <c r="F198" s="38">
        <v>5.74</v>
      </c>
      <c r="G198" s="50">
        <f t="shared" si="27"/>
        <v>5.17</v>
      </c>
      <c r="H198" s="21">
        <f t="shared" si="36"/>
        <v>1.034</v>
      </c>
      <c r="I198" s="21">
        <f t="shared" si="37"/>
        <v>6.2039999999999997</v>
      </c>
    </row>
    <row r="199" spans="2:9" ht="18.75" x14ac:dyDescent="0.25">
      <c r="B199" s="90"/>
      <c r="C199" s="32" t="s">
        <v>93</v>
      </c>
      <c r="D199" s="90"/>
      <c r="E199" s="19">
        <v>44.4</v>
      </c>
      <c r="F199" s="38">
        <v>5.74</v>
      </c>
      <c r="G199" s="50">
        <f t="shared" si="27"/>
        <v>4.25</v>
      </c>
      <c r="H199" s="21">
        <f t="shared" si="36"/>
        <v>0.85000000000000009</v>
      </c>
      <c r="I199" s="21">
        <f t="shared" si="37"/>
        <v>5.0999999999999996</v>
      </c>
    </row>
    <row r="200" spans="2:9" ht="31.5" x14ac:dyDescent="0.25">
      <c r="B200" s="27" t="s">
        <v>369</v>
      </c>
      <c r="C200" s="32" t="s">
        <v>95</v>
      </c>
      <c r="D200" s="27" t="s">
        <v>76</v>
      </c>
      <c r="E200" s="19">
        <v>282</v>
      </c>
      <c r="F200" s="38">
        <v>5.74</v>
      </c>
      <c r="G200" s="50">
        <f t="shared" si="27"/>
        <v>26.98</v>
      </c>
      <c r="H200" s="21">
        <f t="shared" si="36"/>
        <v>5.3960000000000008</v>
      </c>
      <c r="I200" s="21">
        <f t="shared" si="37"/>
        <v>32.376000000000005</v>
      </c>
    </row>
    <row r="201" spans="2:9" ht="15.75" x14ac:dyDescent="0.25">
      <c r="B201" s="90" t="s">
        <v>370</v>
      </c>
      <c r="C201" s="32" t="s">
        <v>97</v>
      </c>
      <c r="D201" s="90" t="s">
        <v>76</v>
      </c>
      <c r="E201" s="19"/>
      <c r="F201" s="38">
        <v>5.74</v>
      </c>
      <c r="G201" s="50"/>
      <c r="H201" s="21"/>
      <c r="I201" s="21"/>
    </row>
    <row r="202" spans="2:9" ht="15.75" x14ac:dyDescent="0.25">
      <c r="B202" s="90"/>
      <c r="C202" s="32" t="s">
        <v>543</v>
      </c>
      <c r="D202" s="90"/>
      <c r="E202" s="19">
        <v>52.2</v>
      </c>
      <c r="F202" s="38">
        <v>5.74</v>
      </c>
      <c r="G202" s="50">
        <f t="shared" si="27"/>
        <v>4.99</v>
      </c>
      <c r="H202" s="21">
        <f t="shared" ref="H202:H208" si="38">G202*0.2</f>
        <v>0.99800000000000011</v>
      </c>
      <c r="I202" s="21">
        <f t="shared" ref="I202:I204" si="39">H202+G202</f>
        <v>5.9880000000000004</v>
      </c>
    </row>
    <row r="203" spans="2:9" ht="15.75" x14ac:dyDescent="0.25">
      <c r="B203" s="90"/>
      <c r="C203" s="32" t="s">
        <v>98</v>
      </c>
      <c r="D203" s="90"/>
      <c r="E203" s="19">
        <v>45.6</v>
      </c>
      <c r="F203" s="38">
        <v>5.74</v>
      </c>
      <c r="G203" s="50">
        <f t="shared" si="27"/>
        <v>4.3600000000000003</v>
      </c>
      <c r="H203" s="21">
        <f t="shared" si="38"/>
        <v>0.87200000000000011</v>
      </c>
      <c r="I203" s="21">
        <f t="shared" si="39"/>
        <v>5.2320000000000002</v>
      </c>
    </row>
    <row r="204" spans="2:9" ht="31.5" x14ac:dyDescent="0.25">
      <c r="B204" s="27" t="s">
        <v>371</v>
      </c>
      <c r="C204" s="32" t="s">
        <v>100</v>
      </c>
      <c r="D204" s="28" t="s">
        <v>101</v>
      </c>
      <c r="E204" s="19">
        <v>114</v>
      </c>
      <c r="F204" s="38">
        <v>5.74</v>
      </c>
      <c r="G204" s="50">
        <f t="shared" si="27"/>
        <v>10.91</v>
      </c>
      <c r="H204" s="21">
        <f t="shared" si="38"/>
        <v>2.1819999999999999</v>
      </c>
      <c r="I204" s="21">
        <f t="shared" si="39"/>
        <v>13.092000000000001</v>
      </c>
    </row>
    <row r="205" spans="2:9" ht="31.5" x14ac:dyDescent="0.25">
      <c r="B205" s="90" t="s">
        <v>372</v>
      </c>
      <c r="C205" s="32" t="s">
        <v>103</v>
      </c>
      <c r="D205" s="28"/>
      <c r="E205" s="19"/>
      <c r="F205" s="38">
        <v>5.74</v>
      </c>
      <c r="G205" s="50"/>
      <c r="H205" s="21"/>
      <c r="I205" s="21"/>
    </row>
    <row r="206" spans="2:9" ht="15.75" x14ac:dyDescent="0.25">
      <c r="B206" s="90"/>
      <c r="C206" s="32" t="s">
        <v>104</v>
      </c>
      <c r="D206" s="102" t="s">
        <v>106</v>
      </c>
      <c r="E206" s="19">
        <v>87</v>
      </c>
      <c r="F206" s="38">
        <v>5.74</v>
      </c>
      <c r="G206" s="50">
        <f t="shared" si="27"/>
        <v>8.32</v>
      </c>
      <c r="H206" s="21">
        <f t="shared" si="38"/>
        <v>1.6640000000000001</v>
      </c>
      <c r="I206" s="21">
        <f t="shared" ref="I206:I208" si="40">H206+G206</f>
        <v>9.984</v>
      </c>
    </row>
    <row r="207" spans="2:9" ht="15.75" x14ac:dyDescent="0.25">
      <c r="B207" s="90"/>
      <c r="C207" s="32" t="s">
        <v>105</v>
      </c>
      <c r="D207" s="103"/>
      <c r="E207" s="19">
        <v>67.2</v>
      </c>
      <c r="F207" s="38">
        <v>5.74</v>
      </c>
      <c r="G207" s="50">
        <f t="shared" si="27"/>
        <v>6.43</v>
      </c>
      <c r="H207" s="21">
        <f t="shared" si="38"/>
        <v>1.286</v>
      </c>
      <c r="I207" s="21">
        <f t="shared" si="40"/>
        <v>7.7159999999999993</v>
      </c>
    </row>
    <row r="208" spans="2:9" ht="31.5" x14ac:dyDescent="0.25">
      <c r="B208" s="27" t="s">
        <v>374</v>
      </c>
      <c r="C208" s="32" t="s">
        <v>108</v>
      </c>
      <c r="D208" s="27" t="s">
        <v>76</v>
      </c>
      <c r="E208" s="19">
        <v>32.4</v>
      </c>
      <c r="F208" s="38">
        <v>5.74</v>
      </c>
      <c r="G208" s="50">
        <f t="shared" si="27"/>
        <v>3.1</v>
      </c>
      <c r="H208" s="21">
        <f t="shared" si="38"/>
        <v>0.62000000000000011</v>
      </c>
      <c r="I208" s="21">
        <f t="shared" si="40"/>
        <v>3.72</v>
      </c>
    </row>
    <row r="209" spans="2:9" ht="15.75" x14ac:dyDescent="0.25">
      <c r="B209" s="90" t="s">
        <v>376</v>
      </c>
      <c r="C209" s="32" t="s">
        <v>110</v>
      </c>
      <c r="D209" s="90" t="s">
        <v>76</v>
      </c>
      <c r="E209" s="19"/>
      <c r="F209" s="38">
        <v>5.74</v>
      </c>
      <c r="G209" s="50"/>
      <c r="H209" s="21"/>
      <c r="I209" s="21"/>
    </row>
    <row r="210" spans="2:9" ht="15.75" x14ac:dyDescent="0.25">
      <c r="B210" s="90"/>
      <c r="C210" s="32" t="s">
        <v>111</v>
      </c>
      <c r="D210" s="90"/>
      <c r="E210" s="19">
        <v>76.8</v>
      </c>
      <c r="F210" s="38">
        <v>5.74</v>
      </c>
      <c r="G210" s="50">
        <f t="shared" si="27"/>
        <v>7.35</v>
      </c>
      <c r="H210" s="21">
        <f t="shared" ref="H210:H211" si="41">G210*0.2</f>
        <v>1.47</v>
      </c>
      <c r="I210" s="21">
        <f t="shared" ref="I210:I211" si="42">H210+G210</f>
        <v>8.82</v>
      </c>
    </row>
    <row r="211" spans="2:9" ht="15.75" x14ac:dyDescent="0.25">
      <c r="B211" s="90"/>
      <c r="C211" s="32" t="s">
        <v>112</v>
      </c>
      <c r="D211" s="90"/>
      <c r="E211" s="19">
        <v>15</v>
      </c>
      <c r="F211" s="38">
        <v>5.74</v>
      </c>
      <c r="G211" s="50">
        <f t="shared" si="27"/>
        <v>1.44</v>
      </c>
      <c r="H211" s="21">
        <f t="shared" si="41"/>
        <v>0.28799999999999998</v>
      </c>
      <c r="I211" s="21">
        <f t="shared" si="42"/>
        <v>1.728</v>
      </c>
    </row>
    <row r="212" spans="2:9" ht="31.5" x14ac:dyDescent="0.25">
      <c r="B212" s="90" t="s">
        <v>378</v>
      </c>
      <c r="C212" s="32" t="s">
        <v>114</v>
      </c>
      <c r="D212" s="90" t="s">
        <v>76</v>
      </c>
      <c r="E212" s="19"/>
      <c r="F212" s="38">
        <v>5.74</v>
      </c>
      <c r="G212" s="50"/>
      <c r="H212" s="21"/>
      <c r="I212" s="21"/>
    </row>
    <row r="213" spans="2:9" ht="15.75" x14ac:dyDescent="0.25">
      <c r="B213" s="90"/>
      <c r="C213" s="32" t="s">
        <v>111</v>
      </c>
      <c r="D213" s="90"/>
      <c r="E213" s="19">
        <v>93</v>
      </c>
      <c r="F213" s="38">
        <v>5.74</v>
      </c>
      <c r="G213" s="50">
        <f t="shared" si="27"/>
        <v>8.9</v>
      </c>
      <c r="H213" s="21">
        <f t="shared" ref="H213:H214" si="43">G213*0.2</f>
        <v>1.7800000000000002</v>
      </c>
      <c r="I213" s="21">
        <f t="shared" ref="I213:I214" si="44">H213+G213</f>
        <v>10.68</v>
      </c>
    </row>
    <row r="214" spans="2:9" ht="15.75" x14ac:dyDescent="0.25">
      <c r="B214" s="90"/>
      <c r="C214" s="32" t="s">
        <v>112</v>
      </c>
      <c r="D214" s="90"/>
      <c r="E214" s="19">
        <v>45</v>
      </c>
      <c r="F214" s="38">
        <v>5.74</v>
      </c>
      <c r="G214" s="50">
        <f t="shared" si="27"/>
        <v>4.3099999999999996</v>
      </c>
      <c r="H214" s="21">
        <f t="shared" si="43"/>
        <v>0.86199999999999999</v>
      </c>
      <c r="I214" s="21">
        <f t="shared" si="44"/>
        <v>5.1719999999999997</v>
      </c>
    </row>
    <row r="215" spans="2:9" ht="31.5" x14ac:dyDescent="0.25">
      <c r="B215" s="90" t="s">
        <v>380</v>
      </c>
      <c r="C215" s="32" t="s">
        <v>116</v>
      </c>
      <c r="D215" s="101" t="s">
        <v>119</v>
      </c>
      <c r="E215" s="19"/>
      <c r="F215" s="38">
        <v>5.74</v>
      </c>
      <c r="G215" s="50"/>
      <c r="H215" s="21"/>
      <c r="I215" s="21"/>
    </row>
    <row r="216" spans="2:9" ht="15.75" x14ac:dyDescent="0.25">
      <c r="B216" s="90"/>
      <c r="C216" s="32" t="s">
        <v>117</v>
      </c>
      <c r="D216" s="101"/>
      <c r="E216" s="19">
        <v>58.8</v>
      </c>
      <c r="F216" s="38">
        <v>5.74</v>
      </c>
      <c r="G216" s="50">
        <f t="shared" si="27"/>
        <v>5.63</v>
      </c>
      <c r="H216" s="21">
        <f t="shared" ref="H216:H217" si="45">G216*0.2</f>
        <v>1.1260000000000001</v>
      </c>
      <c r="I216" s="21">
        <f t="shared" ref="I216:I217" si="46">H216+G216</f>
        <v>6.7560000000000002</v>
      </c>
    </row>
    <row r="217" spans="2:9" ht="15.75" x14ac:dyDescent="0.25">
      <c r="B217" s="90"/>
      <c r="C217" s="32" t="s">
        <v>118</v>
      </c>
      <c r="D217" s="101"/>
      <c r="E217" s="19">
        <v>38.4</v>
      </c>
      <c r="F217" s="38">
        <v>5.74</v>
      </c>
      <c r="G217" s="50">
        <f t="shared" si="27"/>
        <v>3.67</v>
      </c>
      <c r="H217" s="21">
        <f t="shared" si="45"/>
        <v>0.73399999999999999</v>
      </c>
      <c r="I217" s="21">
        <f t="shared" si="46"/>
        <v>4.4039999999999999</v>
      </c>
    </row>
    <row r="218" spans="2:9" ht="47.25" x14ac:dyDescent="0.25">
      <c r="B218" s="90" t="s">
        <v>382</v>
      </c>
      <c r="C218" s="32" t="s">
        <v>121</v>
      </c>
      <c r="D218" s="101" t="s">
        <v>124</v>
      </c>
      <c r="E218" s="19"/>
      <c r="F218" s="38">
        <v>5.74</v>
      </c>
      <c r="G218" s="50"/>
      <c r="H218" s="21"/>
      <c r="I218" s="21"/>
    </row>
    <row r="219" spans="2:9" ht="15.75" x14ac:dyDescent="0.25">
      <c r="B219" s="90"/>
      <c r="C219" s="18" t="s">
        <v>122</v>
      </c>
      <c r="D219" s="101"/>
      <c r="E219" s="19">
        <v>36</v>
      </c>
      <c r="F219" s="38">
        <v>5.74</v>
      </c>
      <c r="G219" s="50">
        <f t="shared" si="27"/>
        <v>3.44</v>
      </c>
      <c r="H219" s="21">
        <f t="shared" ref="H219:H220" si="47">G219*0.2</f>
        <v>0.68800000000000006</v>
      </c>
      <c r="I219" s="21">
        <f t="shared" ref="I219:I226" si="48">H219+G219</f>
        <v>4.1280000000000001</v>
      </c>
    </row>
    <row r="220" spans="2:9" ht="15.75" x14ac:dyDescent="0.25">
      <c r="B220" s="90"/>
      <c r="C220" s="18" t="s">
        <v>123</v>
      </c>
      <c r="D220" s="101"/>
      <c r="E220" s="19">
        <v>54</v>
      </c>
      <c r="F220" s="38">
        <v>5.74</v>
      </c>
      <c r="G220" s="50">
        <f t="shared" si="27"/>
        <v>5.17</v>
      </c>
      <c r="H220" s="21">
        <f t="shared" si="47"/>
        <v>1.034</v>
      </c>
      <c r="I220" s="21">
        <f t="shared" si="48"/>
        <v>6.2039999999999997</v>
      </c>
    </row>
    <row r="221" spans="2:9" ht="16.5" customHeight="1" x14ac:dyDescent="0.25">
      <c r="B221" s="58" t="s">
        <v>383</v>
      </c>
      <c r="C221" s="18" t="s">
        <v>518</v>
      </c>
      <c r="D221" s="60"/>
      <c r="E221" s="19"/>
      <c r="F221" s="38">
        <v>5.74</v>
      </c>
      <c r="G221" s="50"/>
      <c r="H221" s="21"/>
      <c r="I221" s="21"/>
    </row>
    <row r="222" spans="2:9" ht="15.75" x14ac:dyDescent="0.25">
      <c r="B222" s="58"/>
      <c r="C222" s="18" t="s">
        <v>519</v>
      </c>
      <c r="D222" s="60" t="s">
        <v>156</v>
      </c>
      <c r="E222" s="19">
        <v>27.6</v>
      </c>
      <c r="F222" s="38">
        <v>5.74</v>
      </c>
      <c r="G222" s="50">
        <f t="shared" si="27"/>
        <v>2.64</v>
      </c>
      <c r="H222" s="21"/>
      <c r="I222" s="21">
        <f t="shared" si="48"/>
        <v>2.64</v>
      </c>
    </row>
    <row r="223" spans="2:9" ht="15.75" x14ac:dyDescent="0.25">
      <c r="B223" s="58"/>
      <c r="C223" s="18" t="s">
        <v>520</v>
      </c>
      <c r="D223" s="60" t="s">
        <v>57</v>
      </c>
      <c r="E223" s="19">
        <v>14.4</v>
      </c>
      <c r="F223" s="38">
        <v>5.74</v>
      </c>
      <c r="G223" s="50">
        <f t="shared" si="27"/>
        <v>1.38</v>
      </c>
      <c r="H223" s="21"/>
      <c r="I223" s="21">
        <f t="shared" si="48"/>
        <v>1.38</v>
      </c>
    </row>
    <row r="224" spans="2:9" ht="15.75" customHeight="1" x14ac:dyDescent="0.25">
      <c r="B224" s="29" t="s">
        <v>387</v>
      </c>
      <c r="C224" s="18" t="s">
        <v>521</v>
      </c>
      <c r="D224" s="26" t="s">
        <v>57</v>
      </c>
      <c r="E224" s="19">
        <v>6</v>
      </c>
      <c r="F224" s="38">
        <v>5.74</v>
      </c>
      <c r="G224" s="21">
        <f t="shared" si="27"/>
        <v>0.56999999999999995</v>
      </c>
      <c r="H224" s="21"/>
      <c r="I224" s="21">
        <f t="shared" si="48"/>
        <v>0.56999999999999995</v>
      </c>
    </row>
    <row r="225" spans="2:9" ht="33" customHeight="1" x14ac:dyDescent="0.25">
      <c r="B225" s="59" t="s">
        <v>389</v>
      </c>
      <c r="C225" s="18" t="s">
        <v>522</v>
      </c>
      <c r="D225" s="61" t="s">
        <v>523</v>
      </c>
      <c r="E225" s="19">
        <v>46.2</v>
      </c>
      <c r="F225" s="38">
        <v>5.74</v>
      </c>
      <c r="G225" s="21">
        <f t="shared" si="27"/>
        <v>4.42</v>
      </c>
      <c r="H225" s="21">
        <f t="shared" ref="H225:H226" si="49">G225*0.2</f>
        <v>0.88400000000000001</v>
      </c>
      <c r="I225" s="21">
        <f t="shared" si="48"/>
        <v>5.3040000000000003</v>
      </c>
    </row>
    <row r="226" spans="2:9" ht="35.25" customHeight="1" x14ac:dyDescent="0.25">
      <c r="B226" s="59" t="s">
        <v>390</v>
      </c>
      <c r="C226" s="18" t="s">
        <v>524</v>
      </c>
      <c r="D226" s="61" t="s">
        <v>156</v>
      </c>
      <c r="E226" s="19">
        <v>4.8</v>
      </c>
      <c r="F226" s="38">
        <v>5.74</v>
      </c>
      <c r="G226" s="21">
        <f t="shared" si="27"/>
        <v>0.46</v>
      </c>
      <c r="H226" s="21">
        <f t="shared" si="49"/>
        <v>9.2000000000000012E-2</v>
      </c>
      <c r="I226" s="21">
        <f t="shared" si="48"/>
        <v>0.55200000000000005</v>
      </c>
    </row>
    <row r="227" spans="2:9" ht="15.75" customHeight="1" x14ac:dyDescent="0.25">
      <c r="B227" s="59"/>
      <c r="C227" s="18"/>
      <c r="D227" s="61"/>
      <c r="E227" s="19"/>
      <c r="F227" s="19"/>
      <c r="G227" s="21"/>
      <c r="H227" s="21"/>
      <c r="I227" s="21"/>
    </row>
    <row r="228" spans="2:9" ht="15.75" customHeight="1" x14ac:dyDescent="0.25">
      <c r="B228" s="109" t="s">
        <v>338</v>
      </c>
      <c r="C228" s="109"/>
      <c r="D228" s="109"/>
      <c r="E228" s="109"/>
      <c r="F228" s="109"/>
      <c r="G228" s="109"/>
      <c r="H228" s="109"/>
      <c r="I228" s="109"/>
    </row>
    <row r="229" spans="2:9" ht="38.25" customHeight="1" x14ac:dyDescent="0.25">
      <c r="B229" s="29" t="s">
        <v>392</v>
      </c>
      <c r="C229" s="18" t="s">
        <v>339</v>
      </c>
      <c r="D229" s="28" t="s">
        <v>340</v>
      </c>
      <c r="E229" s="19">
        <v>114</v>
      </c>
      <c r="F229" s="38">
        <v>5.74</v>
      </c>
      <c r="G229" s="22">
        <f>ROUND(E229*F229/60,2)</f>
        <v>10.91</v>
      </c>
      <c r="H229" s="22">
        <f>G229*0.2</f>
        <v>2.1819999999999999</v>
      </c>
      <c r="I229" s="22">
        <f>G229+H229</f>
        <v>13.092000000000001</v>
      </c>
    </row>
    <row r="230" spans="2:9" ht="54" customHeight="1" x14ac:dyDescent="0.25">
      <c r="B230" s="121" t="s">
        <v>393</v>
      </c>
      <c r="C230" s="18" t="s">
        <v>341</v>
      </c>
      <c r="D230" s="101" t="s">
        <v>340</v>
      </c>
      <c r="E230" s="19"/>
      <c r="F230" s="19"/>
      <c r="G230" s="22"/>
      <c r="H230" s="22"/>
      <c r="I230" s="22"/>
    </row>
    <row r="231" spans="2:9" ht="15.75" customHeight="1" x14ac:dyDescent="0.25">
      <c r="B231" s="121"/>
      <c r="C231" s="18" t="s">
        <v>342</v>
      </c>
      <c r="D231" s="101"/>
      <c r="E231" s="19">
        <v>66</v>
      </c>
      <c r="F231" s="38">
        <v>5.74</v>
      </c>
      <c r="G231" s="22">
        <f t="shared" ref="G231:G239" si="50">ROUND(E231*F231/60,2)</f>
        <v>6.31</v>
      </c>
      <c r="H231" s="22">
        <f t="shared" ref="H231:H232" si="51">G231*0.2</f>
        <v>1.262</v>
      </c>
      <c r="I231" s="22">
        <f t="shared" ref="I231:I232" si="52">G231+H231</f>
        <v>7.5719999999999992</v>
      </c>
    </row>
    <row r="232" spans="2:9" ht="15.75" customHeight="1" x14ac:dyDescent="0.25">
      <c r="B232" s="121"/>
      <c r="C232" s="18" t="s">
        <v>343</v>
      </c>
      <c r="D232" s="101"/>
      <c r="E232" s="19">
        <v>126</v>
      </c>
      <c r="F232" s="38">
        <v>5.74</v>
      </c>
      <c r="G232" s="22">
        <f t="shared" si="50"/>
        <v>12.05</v>
      </c>
      <c r="H232" s="22">
        <f t="shared" si="51"/>
        <v>2.41</v>
      </c>
      <c r="I232" s="22">
        <f t="shared" si="52"/>
        <v>14.46</v>
      </c>
    </row>
    <row r="233" spans="2:9" ht="32.25" customHeight="1" x14ac:dyDescent="0.25">
      <c r="B233" s="121" t="s">
        <v>395</v>
      </c>
      <c r="C233" s="18" t="s">
        <v>344</v>
      </c>
      <c r="D233" s="101" t="s">
        <v>340</v>
      </c>
      <c r="E233" s="19"/>
      <c r="F233" s="38">
        <v>5.74</v>
      </c>
      <c r="G233" s="22"/>
      <c r="H233" s="19"/>
      <c r="I233" s="19"/>
    </row>
    <row r="234" spans="2:9" ht="15.75" customHeight="1" x14ac:dyDescent="0.25">
      <c r="B234" s="121"/>
      <c r="C234" s="18" t="s">
        <v>345</v>
      </c>
      <c r="D234" s="101"/>
      <c r="E234" s="19">
        <v>66</v>
      </c>
      <c r="F234" s="38">
        <v>5.74</v>
      </c>
      <c r="G234" s="22">
        <f t="shared" si="50"/>
        <v>6.31</v>
      </c>
      <c r="H234" s="22">
        <f t="shared" ref="H234:H236" si="53">G234*0.2</f>
        <v>1.262</v>
      </c>
      <c r="I234" s="22">
        <f t="shared" ref="I234:I236" si="54">G234+H234</f>
        <v>7.5719999999999992</v>
      </c>
    </row>
    <row r="235" spans="2:9" ht="15.75" customHeight="1" x14ac:dyDescent="0.25">
      <c r="B235" s="121"/>
      <c r="C235" s="18" t="s">
        <v>346</v>
      </c>
      <c r="D235" s="101"/>
      <c r="E235" s="19">
        <v>48</v>
      </c>
      <c r="F235" s="38">
        <v>5.74</v>
      </c>
      <c r="G235" s="22">
        <f t="shared" si="50"/>
        <v>4.59</v>
      </c>
      <c r="H235" s="22">
        <f t="shared" si="53"/>
        <v>0.91800000000000004</v>
      </c>
      <c r="I235" s="22">
        <f t="shared" si="54"/>
        <v>5.508</v>
      </c>
    </row>
    <row r="236" spans="2:9" ht="51" customHeight="1" x14ac:dyDescent="0.25">
      <c r="B236" s="29" t="s">
        <v>397</v>
      </c>
      <c r="C236" s="18" t="s">
        <v>347</v>
      </c>
      <c r="D236" s="28" t="s">
        <v>348</v>
      </c>
      <c r="E236" s="19">
        <v>246</v>
      </c>
      <c r="F236" s="38">
        <v>5.74</v>
      </c>
      <c r="G236" s="22">
        <f t="shared" si="50"/>
        <v>23.53</v>
      </c>
      <c r="H236" s="22">
        <f t="shared" si="53"/>
        <v>4.7060000000000004</v>
      </c>
      <c r="I236" s="22">
        <f t="shared" si="54"/>
        <v>28.236000000000001</v>
      </c>
    </row>
    <row r="237" spans="2:9" ht="33" customHeight="1" x14ac:dyDescent="0.25">
      <c r="B237" s="121" t="s">
        <v>399</v>
      </c>
      <c r="C237" s="18" t="s">
        <v>349</v>
      </c>
      <c r="D237" s="101" t="s">
        <v>348</v>
      </c>
      <c r="E237" s="19"/>
      <c r="F237" s="38">
        <v>5.74</v>
      </c>
      <c r="G237" s="22"/>
      <c r="H237" s="22"/>
      <c r="I237" s="22"/>
    </row>
    <row r="238" spans="2:9" ht="15.75" customHeight="1" x14ac:dyDescent="0.25">
      <c r="B238" s="121"/>
      <c r="C238" s="18" t="s">
        <v>350</v>
      </c>
      <c r="D238" s="101"/>
      <c r="E238" s="19">
        <v>348</v>
      </c>
      <c r="F238" s="38">
        <v>5.74</v>
      </c>
      <c r="G238" s="22">
        <f t="shared" si="50"/>
        <v>33.29</v>
      </c>
      <c r="H238" s="22">
        <f t="shared" ref="H238:H239" si="55">G238*0.2</f>
        <v>6.6580000000000004</v>
      </c>
      <c r="I238" s="22">
        <f t="shared" ref="I238:I239" si="56">G238+H238</f>
        <v>39.948</v>
      </c>
    </row>
    <row r="239" spans="2:9" ht="15.75" customHeight="1" x14ac:dyDescent="0.25">
      <c r="B239" s="121"/>
      <c r="C239" s="18" t="s">
        <v>351</v>
      </c>
      <c r="D239" s="101"/>
      <c r="E239" s="19">
        <v>534</v>
      </c>
      <c r="F239" s="38">
        <v>5.74</v>
      </c>
      <c r="G239" s="22">
        <f t="shared" si="50"/>
        <v>51.09</v>
      </c>
      <c r="H239" s="22">
        <f t="shared" si="55"/>
        <v>10.218000000000002</v>
      </c>
      <c r="I239" s="22">
        <f t="shared" si="56"/>
        <v>61.308000000000007</v>
      </c>
    </row>
    <row r="240" spans="2:9" ht="15.75" customHeight="1" x14ac:dyDescent="0.25">
      <c r="B240" s="29"/>
      <c r="C240" s="18"/>
      <c r="D240" s="26"/>
      <c r="E240" s="19"/>
      <c r="F240" s="19"/>
      <c r="G240" s="21"/>
      <c r="H240" s="21"/>
      <c r="I240" s="21"/>
    </row>
    <row r="241" spans="2:9" ht="15.75" customHeight="1" x14ac:dyDescent="0.25">
      <c r="B241" s="109" t="s">
        <v>373</v>
      </c>
      <c r="C241" s="109"/>
      <c r="D241" s="109"/>
      <c r="E241" s="109"/>
      <c r="F241" s="109"/>
      <c r="G241" s="109"/>
      <c r="H241" s="109"/>
      <c r="I241" s="109"/>
    </row>
    <row r="242" spans="2:9" ht="15.75" customHeight="1" x14ac:dyDescent="0.25">
      <c r="B242" s="52" t="s">
        <v>401</v>
      </c>
      <c r="C242" s="18" t="s">
        <v>375</v>
      </c>
      <c r="D242" s="26"/>
      <c r="E242" s="81">
        <v>2</v>
      </c>
      <c r="F242" s="82">
        <v>0.27</v>
      </c>
      <c r="G242" s="70">
        <v>0.27</v>
      </c>
      <c r="H242" s="83">
        <f>G242*0.2</f>
        <v>5.4000000000000006E-2</v>
      </c>
      <c r="I242" s="84">
        <f>F242+H242</f>
        <v>0.32400000000000001</v>
      </c>
    </row>
    <row r="243" spans="2:9" ht="15.75" customHeight="1" x14ac:dyDescent="0.25">
      <c r="B243" s="52" t="s">
        <v>402</v>
      </c>
      <c r="C243" s="18" t="s">
        <v>377</v>
      </c>
      <c r="D243" s="26"/>
      <c r="E243" s="81">
        <v>2</v>
      </c>
      <c r="F243" s="82">
        <v>0.49</v>
      </c>
      <c r="G243" s="72">
        <f>F243</f>
        <v>0.49</v>
      </c>
      <c r="H243" s="83">
        <f t="shared" ref="H243:H265" si="57">G243*0.2</f>
        <v>9.8000000000000004E-2</v>
      </c>
      <c r="I243" s="84">
        <f>F243+H243</f>
        <v>0.58799999999999997</v>
      </c>
    </row>
    <row r="244" spans="2:9" ht="15.75" customHeight="1" x14ac:dyDescent="0.25">
      <c r="B244" s="52" t="s">
        <v>404</v>
      </c>
      <c r="C244" s="18" t="s">
        <v>379</v>
      </c>
      <c r="D244" s="26"/>
      <c r="E244" s="81">
        <v>2</v>
      </c>
      <c r="F244" s="82">
        <v>0.28999999999999998</v>
      </c>
      <c r="G244" s="72">
        <v>0.28999999999999998</v>
      </c>
      <c r="H244" s="83">
        <f t="shared" si="57"/>
        <v>5.7999999999999996E-2</v>
      </c>
      <c r="I244" s="84">
        <f t="shared" ref="I244:I245" si="58">F244+H244</f>
        <v>0.34799999999999998</v>
      </c>
    </row>
    <row r="245" spans="2:9" ht="15.75" customHeight="1" x14ac:dyDescent="0.25">
      <c r="B245" s="52" t="s">
        <v>406</v>
      </c>
      <c r="C245" s="18" t="s">
        <v>381</v>
      </c>
      <c r="D245" s="26"/>
      <c r="E245" s="81">
        <v>2</v>
      </c>
      <c r="F245" s="82">
        <v>0.5</v>
      </c>
      <c r="G245" s="72">
        <v>0.5</v>
      </c>
      <c r="H245" s="83">
        <f t="shared" si="57"/>
        <v>0.1</v>
      </c>
      <c r="I245" s="84">
        <f t="shared" si="58"/>
        <v>0.6</v>
      </c>
    </row>
    <row r="246" spans="2:9" ht="34.5" customHeight="1" x14ac:dyDescent="0.25">
      <c r="B246" s="52" t="s">
        <v>409</v>
      </c>
      <c r="C246" s="18" t="s">
        <v>385</v>
      </c>
      <c r="D246" s="26"/>
      <c r="E246" s="81">
        <v>1.2</v>
      </c>
      <c r="F246" s="82">
        <v>0.36</v>
      </c>
      <c r="G246" s="72">
        <v>0.36</v>
      </c>
      <c r="H246" s="83">
        <f t="shared" si="57"/>
        <v>7.1999999999999995E-2</v>
      </c>
      <c r="I246" s="84">
        <f>F246+H246</f>
        <v>0.432</v>
      </c>
    </row>
    <row r="247" spans="2:9" ht="29.25" customHeight="1" x14ac:dyDescent="0.25">
      <c r="B247" s="52" t="s">
        <v>410</v>
      </c>
      <c r="C247" s="18" t="s">
        <v>386</v>
      </c>
      <c r="D247" s="26"/>
      <c r="E247" s="81">
        <v>1.8</v>
      </c>
      <c r="F247" s="82">
        <v>0.33</v>
      </c>
      <c r="G247" s="72">
        <v>0.33</v>
      </c>
      <c r="H247" s="83">
        <f t="shared" si="57"/>
        <v>6.6000000000000003E-2</v>
      </c>
      <c r="I247" s="84">
        <f>F247+H247</f>
        <v>0.39600000000000002</v>
      </c>
    </row>
    <row r="248" spans="2:9" ht="38.25" customHeight="1" x14ac:dyDescent="0.25">
      <c r="B248" s="52" t="s">
        <v>411</v>
      </c>
      <c r="C248" s="18" t="s">
        <v>384</v>
      </c>
      <c r="D248" s="26"/>
      <c r="E248" s="81">
        <v>6</v>
      </c>
      <c r="F248" s="82">
        <v>1.3</v>
      </c>
      <c r="G248" s="72">
        <v>1.3</v>
      </c>
      <c r="H248" s="83">
        <f t="shared" si="57"/>
        <v>0.26</v>
      </c>
      <c r="I248" s="84">
        <f>F248+H248</f>
        <v>1.56</v>
      </c>
    </row>
    <row r="249" spans="2:9" ht="32.25" customHeight="1" x14ac:dyDescent="0.25">
      <c r="B249" s="52" t="s">
        <v>413</v>
      </c>
      <c r="C249" s="18" t="s">
        <v>388</v>
      </c>
      <c r="D249" s="26"/>
      <c r="E249" s="81">
        <v>6</v>
      </c>
      <c r="F249" s="82">
        <v>1.18</v>
      </c>
      <c r="G249" s="72">
        <v>1.18</v>
      </c>
      <c r="H249" s="83">
        <f t="shared" si="57"/>
        <v>0.23599999999999999</v>
      </c>
      <c r="I249" s="84">
        <f t="shared" ref="I249:I264" si="59">F249+H249</f>
        <v>1.4159999999999999</v>
      </c>
    </row>
    <row r="250" spans="2:9" ht="35.25" customHeight="1" x14ac:dyDescent="0.25">
      <c r="B250" s="52" t="s">
        <v>415</v>
      </c>
      <c r="C250" s="18" t="s">
        <v>391</v>
      </c>
      <c r="D250" s="26"/>
      <c r="E250" s="81">
        <v>1.8</v>
      </c>
      <c r="F250" s="82">
        <v>0.38</v>
      </c>
      <c r="G250" s="72">
        <v>0.39</v>
      </c>
      <c r="H250" s="83">
        <f t="shared" si="57"/>
        <v>7.8000000000000014E-2</v>
      </c>
      <c r="I250" s="84">
        <f t="shared" si="59"/>
        <v>0.45800000000000002</v>
      </c>
    </row>
    <row r="251" spans="2:9" ht="31.5" customHeight="1" x14ac:dyDescent="0.25">
      <c r="B251" s="52" t="s">
        <v>417</v>
      </c>
      <c r="C251" s="18" t="s">
        <v>394</v>
      </c>
      <c r="D251" s="26"/>
      <c r="E251" s="81">
        <v>4.5</v>
      </c>
      <c r="F251" s="82">
        <v>0.74</v>
      </c>
      <c r="G251" s="72">
        <v>0.73499999999999999</v>
      </c>
      <c r="H251" s="83">
        <f t="shared" si="57"/>
        <v>0.14699999999999999</v>
      </c>
      <c r="I251" s="84">
        <f t="shared" si="59"/>
        <v>0.88700000000000001</v>
      </c>
    </row>
    <row r="252" spans="2:9" ht="31.5" customHeight="1" x14ac:dyDescent="0.25">
      <c r="B252" s="52" t="s">
        <v>419</v>
      </c>
      <c r="C252" s="18" t="s">
        <v>396</v>
      </c>
      <c r="D252" s="69"/>
      <c r="E252" s="81">
        <v>4.5</v>
      </c>
      <c r="F252" s="82">
        <v>1.89</v>
      </c>
      <c r="G252" s="72">
        <v>1.51</v>
      </c>
      <c r="H252" s="83">
        <f t="shared" si="57"/>
        <v>0.30200000000000005</v>
      </c>
      <c r="I252" s="84">
        <f t="shared" si="59"/>
        <v>2.1920000000000002</v>
      </c>
    </row>
    <row r="253" spans="2:9" ht="31.5" customHeight="1" x14ac:dyDescent="0.25">
      <c r="B253" s="52" t="s">
        <v>464</v>
      </c>
      <c r="C253" s="18" t="s">
        <v>398</v>
      </c>
      <c r="D253" s="26"/>
      <c r="E253" s="81">
        <v>6</v>
      </c>
      <c r="F253" s="82">
        <v>2.12</v>
      </c>
      <c r="G253" s="72">
        <v>2.12</v>
      </c>
      <c r="H253" s="83">
        <f t="shared" si="57"/>
        <v>0.42400000000000004</v>
      </c>
      <c r="I253" s="84">
        <f t="shared" si="59"/>
        <v>2.544</v>
      </c>
    </row>
    <row r="254" spans="2:9" ht="15.75" customHeight="1" x14ac:dyDescent="0.25">
      <c r="B254" s="52" t="s">
        <v>465</v>
      </c>
      <c r="C254" s="18" t="s">
        <v>400</v>
      </c>
      <c r="D254" s="26"/>
      <c r="E254" s="81">
        <v>1.2</v>
      </c>
      <c r="F254" s="82">
        <v>0.25</v>
      </c>
      <c r="G254" s="85">
        <v>0.25</v>
      </c>
      <c r="H254" s="83">
        <f t="shared" si="57"/>
        <v>0.05</v>
      </c>
      <c r="I254" s="84">
        <f t="shared" si="59"/>
        <v>0.3</v>
      </c>
    </row>
    <row r="255" spans="2:9" ht="15.75" customHeight="1" x14ac:dyDescent="0.25">
      <c r="B255" s="52" t="s">
        <v>466</v>
      </c>
      <c r="C255" s="18" t="s">
        <v>479</v>
      </c>
      <c r="D255" s="26"/>
      <c r="E255" s="81">
        <v>1.8</v>
      </c>
      <c r="F255" s="82">
        <v>0.53</v>
      </c>
      <c r="G255" s="85">
        <v>0.53</v>
      </c>
      <c r="H255" s="83">
        <f t="shared" si="57"/>
        <v>0.10600000000000001</v>
      </c>
      <c r="I255" s="84">
        <f t="shared" si="59"/>
        <v>0.63600000000000001</v>
      </c>
    </row>
    <row r="256" spans="2:9" ht="15.75" customHeight="1" x14ac:dyDescent="0.25">
      <c r="B256" s="52" t="s">
        <v>467</v>
      </c>
      <c r="C256" s="18" t="s">
        <v>403</v>
      </c>
      <c r="D256" s="26"/>
      <c r="E256" s="81">
        <v>3.6</v>
      </c>
      <c r="F256" s="82">
        <v>0.87</v>
      </c>
      <c r="G256" s="85">
        <v>0.87</v>
      </c>
      <c r="H256" s="83">
        <f t="shared" si="57"/>
        <v>0.17400000000000002</v>
      </c>
      <c r="I256" s="84">
        <f t="shared" si="59"/>
        <v>1.044</v>
      </c>
    </row>
    <row r="257" spans="2:9" ht="45.75" customHeight="1" x14ac:dyDescent="0.25">
      <c r="B257" s="52" t="s">
        <v>468</v>
      </c>
      <c r="C257" s="18" t="s">
        <v>405</v>
      </c>
      <c r="D257" s="26"/>
      <c r="E257" s="81">
        <v>5</v>
      </c>
      <c r="F257" s="82">
        <v>0.67</v>
      </c>
      <c r="G257" s="85">
        <v>0.67</v>
      </c>
      <c r="H257" s="83">
        <f t="shared" si="57"/>
        <v>0.13400000000000001</v>
      </c>
      <c r="I257" s="84">
        <f t="shared" si="59"/>
        <v>0.80400000000000005</v>
      </c>
    </row>
    <row r="258" spans="2:9" ht="45" customHeight="1" x14ac:dyDescent="0.25">
      <c r="B258" s="52" t="s">
        <v>469</v>
      </c>
      <c r="C258" s="18" t="s">
        <v>408</v>
      </c>
      <c r="D258" s="26"/>
      <c r="E258" s="81">
        <v>5</v>
      </c>
      <c r="F258" s="82">
        <v>0.68</v>
      </c>
      <c r="G258" s="85">
        <v>0.68</v>
      </c>
      <c r="H258" s="83">
        <f t="shared" si="57"/>
        <v>0.13600000000000001</v>
      </c>
      <c r="I258" s="84">
        <f t="shared" si="59"/>
        <v>0.81600000000000006</v>
      </c>
    </row>
    <row r="259" spans="2:9" ht="47.25" customHeight="1" x14ac:dyDescent="0.25">
      <c r="B259" s="52" t="s">
        <v>470</v>
      </c>
      <c r="C259" s="18" t="s">
        <v>407</v>
      </c>
      <c r="D259" s="26"/>
      <c r="E259" s="81">
        <v>5</v>
      </c>
      <c r="F259" s="82">
        <v>0.77</v>
      </c>
      <c r="G259" s="85">
        <v>0.77</v>
      </c>
      <c r="H259" s="83">
        <f t="shared" si="57"/>
        <v>0.15400000000000003</v>
      </c>
      <c r="I259" s="84">
        <f t="shared" si="59"/>
        <v>0.92400000000000004</v>
      </c>
    </row>
    <row r="260" spans="2:9" ht="15.75" customHeight="1" x14ac:dyDescent="0.25">
      <c r="B260" s="52" t="s">
        <v>471</v>
      </c>
      <c r="C260" s="18" t="s">
        <v>544</v>
      </c>
      <c r="D260" s="26"/>
      <c r="E260" s="81">
        <v>5</v>
      </c>
      <c r="F260" s="82">
        <v>1.36</v>
      </c>
      <c r="G260" s="86">
        <v>1.36</v>
      </c>
      <c r="H260" s="83">
        <f t="shared" si="57"/>
        <v>0.27200000000000002</v>
      </c>
      <c r="I260" s="84">
        <f t="shared" si="59"/>
        <v>1.6320000000000001</v>
      </c>
    </row>
    <row r="261" spans="2:9" ht="15.75" customHeight="1" x14ac:dyDescent="0.25">
      <c r="B261" s="52" t="s">
        <v>472</v>
      </c>
      <c r="C261" s="18" t="s">
        <v>412</v>
      </c>
      <c r="D261" s="26"/>
      <c r="E261" s="81">
        <v>7.5</v>
      </c>
      <c r="F261" s="82">
        <v>0.99</v>
      </c>
      <c r="G261" s="85">
        <v>0.99</v>
      </c>
      <c r="H261" s="83">
        <f t="shared" si="57"/>
        <v>0.19800000000000001</v>
      </c>
      <c r="I261" s="84">
        <f t="shared" si="59"/>
        <v>1.1879999999999999</v>
      </c>
    </row>
    <row r="262" spans="2:9" ht="15.75" customHeight="1" x14ac:dyDescent="0.25">
      <c r="B262" s="52" t="s">
        <v>473</v>
      </c>
      <c r="C262" s="18" t="s">
        <v>414</v>
      </c>
      <c r="D262" s="26"/>
      <c r="E262" s="81">
        <v>7.9</v>
      </c>
      <c r="F262" s="82">
        <v>1.1299999999999999</v>
      </c>
      <c r="G262" s="85">
        <v>1.1299999999999999</v>
      </c>
      <c r="H262" s="83">
        <f t="shared" si="57"/>
        <v>0.22599999999999998</v>
      </c>
      <c r="I262" s="84">
        <f t="shared" si="59"/>
        <v>1.3559999999999999</v>
      </c>
    </row>
    <row r="263" spans="2:9" ht="35.25" customHeight="1" x14ac:dyDescent="0.25">
      <c r="B263" s="52" t="s">
        <v>474</v>
      </c>
      <c r="C263" s="18" t="s">
        <v>480</v>
      </c>
      <c r="D263" s="26"/>
      <c r="E263" s="81">
        <v>15</v>
      </c>
      <c r="F263" s="82"/>
      <c r="G263" s="85"/>
      <c r="H263" s="83">
        <f t="shared" si="57"/>
        <v>0</v>
      </c>
      <c r="I263" s="84">
        <f t="shared" si="59"/>
        <v>0</v>
      </c>
    </row>
    <row r="264" spans="2:9" ht="30.75" customHeight="1" x14ac:dyDescent="0.25">
      <c r="B264" s="52" t="s">
        <v>475</v>
      </c>
      <c r="C264" s="18" t="s">
        <v>416</v>
      </c>
      <c r="D264" s="26"/>
      <c r="E264" s="81">
        <v>9</v>
      </c>
      <c r="F264" s="82">
        <v>1.23</v>
      </c>
      <c r="G264" s="85">
        <v>1.23</v>
      </c>
      <c r="H264" s="83">
        <f t="shared" si="57"/>
        <v>0.246</v>
      </c>
      <c r="I264" s="84">
        <f t="shared" si="59"/>
        <v>1.476</v>
      </c>
    </row>
    <row r="265" spans="2:9" ht="15.75" customHeight="1" x14ac:dyDescent="0.25">
      <c r="B265" s="29" t="s">
        <v>476</v>
      </c>
      <c r="C265" s="18" t="s">
        <v>418</v>
      </c>
      <c r="D265" s="26"/>
      <c r="E265" s="81">
        <v>10.1</v>
      </c>
      <c r="F265" s="82">
        <v>1.8</v>
      </c>
      <c r="G265" s="85">
        <v>1.8</v>
      </c>
      <c r="H265" s="83">
        <f t="shared" si="57"/>
        <v>0.36000000000000004</v>
      </c>
      <c r="I265" s="84">
        <f>F265+H265</f>
        <v>2.16</v>
      </c>
    </row>
    <row r="266" spans="2:9" ht="15.75" customHeight="1" x14ac:dyDescent="0.25">
      <c r="B266" s="29"/>
      <c r="C266" s="18"/>
      <c r="D266" s="26"/>
      <c r="E266" s="19"/>
      <c r="F266" s="19"/>
      <c r="G266" s="21"/>
      <c r="H266" s="21"/>
      <c r="I266" s="21"/>
    </row>
    <row r="267" spans="2:9" ht="15.75" customHeight="1" x14ac:dyDescent="0.25">
      <c r="B267" s="109" t="s">
        <v>420</v>
      </c>
      <c r="C267" s="109"/>
      <c r="D267" s="109"/>
      <c r="E267" s="109"/>
      <c r="F267" s="109"/>
      <c r="G267" s="109"/>
      <c r="H267" s="109"/>
      <c r="I267" s="109"/>
    </row>
    <row r="268" spans="2:9" ht="30" customHeight="1" x14ac:dyDescent="0.25">
      <c r="B268" s="17" t="s">
        <v>477</v>
      </c>
      <c r="C268" s="18" t="s">
        <v>421</v>
      </c>
      <c r="D268" s="27"/>
      <c r="E268" s="19"/>
      <c r="F268" s="19"/>
      <c r="G268" s="22"/>
      <c r="H268" s="21"/>
      <c r="I268" s="21"/>
    </row>
    <row r="269" spans="2:9" ht="15.75" customHeight="1" x14ac:dyDescent="0.25">
      <c r="B269" s="27"/>
      <c r="C269" s="18" t="s">
        <v>422</v>
      </c>
      <c r="D269" s="27" t="s">
        <v>423</v>
      </c>
      <c r="E269" s="30">
        <v>258</v>
      </c>
      <c r="F269" s="38">
        <v>5.74</v>
      </c>
      <c r="G269" s="19">
        <f>ROUND(E269*F269/60,2)</f>
        <v>24.68</v>
      </c>
      <c r="H269" s="31"/>
      <c r="I269" s="34">
        <f t="shared" ref="I269:I271" si="60">H269+G269</f>
        <v>24.68</v>
      </c>
    </row>
    <row r="270" spans="2:9" ht="31.5" customHeight="1" x14ac:dyDescent="0.25">
      <c r="B270" s="17" t="s">
        <v>525</v>
      </c>
      <c r="C270" s="18" t="s">
        <v>424</v>
      </c>
      <c r="D270" s="27"/>
      <c r="E270" s="30"/>
      <c r="F270" s="38">
        <v>5.74</v>
      </c>
      <c r="G270" s="19"/>
      <c r="H270" s="31"/>
      <c r="I270" s="34"/>
    </row>
    <row r="271" spans="2:9" ht="15.75" customHeight="1" x14ac:dyDescent="0.25">
      <c r="B271" s="27"/>
      <c r="C271" s="18" t="s">
        <v>425</v>
      </c>
      <c r="D271" s="27" t="s">
        <v>423</v>
      </c>
      <c r="E271" s="30">
        <v>186</v>
      </c>
      <c r="F271" s="38">
        <v>5.74</v>
      </c>
      <c r="G271" s="19">
        <f t="shared" ref="G271:G312" si="61">ROUND(E271*F271/60,2)</f>
        <v>17.79</v>
      </c>
      <c r="H271" s="31"/>
      <c r="I271" s="34">
        <f t="shared" si="60"/>
        <v>17.79</v>
      </c>
    </row>
    <row r="272" spans="2:9" ht="31.5" customHeight="1" x14ac:dyDescent="0.25">
      <c r="B272" s="87" t="s">
        <v>538</v>
      </c>
      <c r="C272" s="18" t="s">
        <v>426</v>
      </c>
      <c r="D272" s="90" t="s">
        <v>423</v>
      </c>
      <c r="E272" s="30"/>
      <c r="F272" s="38">
        <v>5.74</v>
      </c>
      <c r="G272" s="19"/>
      <c r="H272" s="31"/>
      <c r="I272" s="34"/>
    </row>
    <row r="273" spans="2:9" ht="15.75" customHeight="1" x14ac:dyDescent="0.25">
      <c r="B273" s="88"/>
      <c r="C273" s="18" t="s">
        <v>427</v>
      </c>
      <c r="D273" s="90"/>
      <c r="E273" s="30">
        <v>1278</v>
      </c>
      <c r="F273" s="38">
        <v>5.74</v>
      </c>
      <c r="G273" s="19">
        <f t="shared" si="61"/>
        <v>122.26</v>
      </c>
      <c r="H273" s="31"/>
      <c r="I273" s="34">
        <f t="shared" ref="I273:I274" si="62">H273+G273</f>
        <v>122.26</v>
      </c>
    </row>
    <row r="274" spans="2:9" ht="15.75" customHeight="1" x14ac:dyDescent="0.25">
      <c r="B274" s="89"/>
      <c r="C274" s="18" t="s">
        <v>428</v>
      </c>
      <c r="D274" s="90"/>
      <c r="E274" s="30">
        <v>1074</v>
      </c>
      <c r="F274" s="38">
        <v>5.74</v>
      </c>
      <c r="G274" s="19">
        <f t="shared" si="61"/>
        <v>102.75</v>
      </c>
      <c r="H274" s="31"/>
      <c r="I274" s="34">
        <f t="shared" si="62"/>
        <v>102.75</v>
      </c>
    </row>
    <row r="275" spans="2:9" ht="15.75" customHeight="1" x14ac:dyDescent="0.25">
      <c r="B275" s="87" t="s">
        <v>526</v>
      </c>
      <c r="C275" s="18" t="s">
        <v>429</v>
      </c>
      <c r="D275" s="90" t="s">
        <v>430</v>
      </c>
      <c r="E275" s="30"/>
      <c r="F275" s="38">
        <v>5.74</v>
      </c>
      <c r="G275" s="19"/>
      <c r="H275" s="31"/>
      <c r="I275" s="34"/>
    </row>
    <row r="276" spans="2:9" ht="15.75" customHeight="1" x14ac:dyDescent="0.25">
      <c r="B276" s="88"/>
      <c r="C276" s="18" t="s">
        <v>431</v>
      </c>
      <c r="D276" s="90"/>
      <c r="E276" s="30">
        <v>306</v>
      </c>
      <c r="F276" s="38">
        <v>5.74</v>
      </c>
      <c r="G276" s="19">
        <f t="shared" si="61"/>
        <v>29.27</v>
      </c>
      <c r="H276" s="31"/>
      <c r="I276" s="34">
        <f t="shared" ref="I276:I312" si="63">H276+G276</f>
        <v>29.27</v>
      </c>
    </row>
    <row r="277" spans="2:9" ht="15.75" customHeight="1" x14ac:dyDescent="0.25">
      <c r="B277" s="89"/>
      <c r="C277" s="18" t="s">
        <v>432</v>
      </c>
      <c r="D277" s="90"/>
      <c r="E277" s="30">
        <v>342</v>
      </c>
      <c r="F277" s="38">
        <v>5.74</v>
      </c>
      <c r="G277" s="19">
        <f t="shared" si="61"/>
        <v>32.72</v>
      </c>
      <c r="H277" s="31"/>
      <c r="I277" s="34">
        <f t="shared" si="63"/>
        <v>32.72</v>
      </c>
    </row>
    <row r="278" spans="2:9" ht="15.75" customHeight="1" x14ac:dyDescent="0.25">
      <c r="B278" s="27" t="s">
        <v>527</v>
      </c>
      <c r="C278" s="18" t="s">
        <v>433</v>
      </c>
      <c r="D278" s="27" t="s">
        <v>434</v>
      </c>
      <c r="E278" s="30">
        <v>31.8</v>
      </c>
      <c r="F278" s="38">
        <v>5.74</v>
      </c>
      <c r="G278" s="19">
        <f t="shared" si="61"/>
        <v>3.04</v>
      </c>
      <c r="H278" s="31"/>
      <c r="I278" s="34">
        <f t="shared" si="63"/>
        <v>3.04</v>
      </c>
    </row>
    <row r="279" spans="2:9" ht="15.75" customHeight="1" x14ac:dyDescent="0.25">
      <c r="B279" s="87" t="s">
        <v>528</v>
      </c>
      <c r="C279" s="18" t="s">
        <v>435</v>
      </c>
      <c r="D279" s="90" t="s">
        <v>436</v>
      </c>
      <c r="E279" s="30"/>
      <c r="F279" s="38">
        <v>5.74</v>
      </c>
      <c r="G279" s="19"/>
      <c r="H279" s="31"/>
      <c r="I279" s="34"/>
    </row>
    <row r="280" spans="2:9" ht="15.75" customHeight="1" x14ac:dyDescent="0.25">
      <c r="B280" s="88"/>
      <c r="C280" s="18" t="s">
        <v>437</v>
      </c>
      <c r="D280" s="90"/>
      <c r="E280" s="30">
        <v>78</v>
      </c>
      <c r="F280" s="38">
        <v>5.74</v>
      </c>
      <c r="G280" s="19">
        <f t="shared" si="61"/>
        <v>7.46</v>
      </c>
      <c r="H280" s="31"/>
      <c r="I280" s="34">
        <f t="shared" si="63"/>
        <v>7.46</v>
      </c>
    </row>
    <row r="281" spans="2:9" ht="15.75" customHeight="1" x14ac:dyDescent="0.25">
      <c r="B281" s="88"/>
      <c r="C281" s="18" t="s">
        <v>438</v>
      </c>
      <c r="D281" s="90"/>
      <c r="E281" s="30">
        <v>42</v>
      </c>
      <c r="F281" s="38">
        <v>5.74</v>
      </c>
      <c r="G281" s="19">
        <f t="shared" si="61"/>
        <v>4.0199999999999996</v>
      </c>
      <c r="H281" s="31"/>
      <c r="I281" s="34">
        <f t="shared" si="63"/>
        <v>4.0199999999999996</v>
      </c>
    </row>
    <row r="282" spans="2:9" ht="15.75" customHeight="1" x14ac:dyDescent="0.25">
      <c r="B282" s="88"/>
      <c r="C282" s="18" t="s">
        <v>439</v>
      </c>
      <c r="D282" s="90"/>
      <c r="E282" s="30">
        <v>108</v>
      </c>
      <c r="F282" s="38">
        <v>5.74</v>
      </c>
      <c r="G282" s="19">
        <f t="shared" si="61"/>
        <v>10.33</v>
      </c>
      <c r="H282" s="31"/>
      <c r="I282" s="34">
        <f t="shared" si="63"/>
        <v>10.33</v>
      </c>
    </row>
    <row r="283" spans="2:9" ht="15.75" customHeight="1" x14ac:dyDescent="0.25">
      <c r="B283" s="88"/>
      <c r="C283" s="18" t="s">
        <v>440</v>
      </c>
      <c r="D283" s="90"/>
      <c r="E283" s="30">
        <v>51</v>
      </c>
      <c r="F283" s="38">
        <v>5.74</v>
      </c>
      <c r="G283" s="19">
        <f t="shared" si="61"/>
        <v>4.88</v>
      </c>
      <c r="H283" s="31"/>
      <c r="I283" s="34">
        <f t="shared" si="63"/>
        <v>4.88</v>
      </c>
    </row>
    <row r="284" spans="2:9" ht="15.75" customHeight="1" x14ac:dyDescent="0.25">
      <c r="B284" s="89"/>
      <c r="C284" s="18" t="s">
        <v>441</v>
      </c>
      <c r="D284" s="90"/>
      <c r="E284" s="30">
        <v>84</v>
      </c>
      <c r="F284" s="38">
        <v>5.74</v>
      </c>
      <c r="G284" s="19">
        <f t="shared" si="61"/>
        <v>8.0399999999999991</v>
      </c>
      <c r="H284" s="31"/>
      <c r="I284" s="34">
        <f t="shared" si="63"/>
        <v>8.0399999999999991</v>
      </c>
    </row>
    <row r="285" spans="2:9" ht="30.75" customHeight="1" x14ac:dyDescent="0.25">
      <c r="B285" s="87" t="s">
        <v>529</v>
      </c>
      <c r="C285" s="18" t="s">
        <v>442</v>
      </c>
      <c r="D285" s="90" t="s">
        <v>436</v>
      </c>
      <c r="E285" s="30"/>
      <c r="F285" s="38">
        <v>5.74</v>
      </c>
      <c r="G285" s="19"/>
      <c r="H285" s="31"/>
      <c r="I285" s="34"/>
    </row>
    <row r="286" spans="2:9" ht="15.75" customHeight="1" x14ac:dyDescent="0.25">
      <c r="B286" s="88"/>
      <c r="C286" s="18" t="s">
        <v>437</v>
      </c>
      <c r="D286" s="90"/>
      <c r="E286" s="30">
        <v>102</v>
      </c>
      <c r="F286" s="38">
        <v>5.74</v>
      </c>
      <c r="G286" s="19">
        <f t="shared" si="61"/>
        <v>9.76</v>
      </c>
      <c r="H286" s="31"/>
      <c r="I286" s="34">
        <f t="shared" si="63"/>
        <v>9.76</v>
      </c>
    </row>
    <row r="287" spans="2:9" ht="15.75" customHeight="1" x14ac:dyDescent="0.25">
      <c r="B287" s="88"/>
      <c r="C287" s="18" t="s">
        <v>438</v>
      </c>
      <c r="D287" s="90"/>
      <c r="E287" s="30">
        <v>78</v>
      </c>
      <c r="F287" s="38">
        <v>5.74</v>
      </c>
      <c r="G287" s="19">
        <f t="shared" si="61"/>
        <v>7.46</v>
      </c>
      <c r="H287" s="31"/>
      <c r="I287" s="34">
        <f t="shared" si="63"/>
        <v>7.46</v>
      </c>
    </row>
    <row r="288" spans="2:9" ht="15.75" customHeight="1" x14ac:dyDescent="0.25">
      <c r="B288" s="88"/>
      <c r="C288" s="18" t="s">
        <v>439</v>
      </c>
      <c r="D288" s="90"/>
      <c r="E288" s="30">
        <v>132</v>
      </c>
      <c r="F288" s="38">
        <v>5.74</v>
      </c>
      <c r="G288" s="19">
        <f t="shared" si="61"/>
        <v>12.63</v>
      </c>
      <c r="H288" s="31"/>
      <c r="I288" s="34">
        <f t="shared" si="63"/>
        <v>12.63</v>
      </c>
    </row>
    <row r="289" spans="2:9" ht="15.75" customHeight="1" x14ac:dyDescent="0.25">
      <c r="B289" s="88"/>
      <c r="C289" s="18" t="s">
        <v>440</v>
      </c>
      <c r="D289" s="90"/>
      <c r="E289" s="30">
        <v>66</v>
      </c>
      <c r="F289" s="38">
        <v>5.74</v>
      </c>
      <c r="G289" s="19">
        <f t="shared" si="61"/>
        <v>6.31</v>
      </c>
      <c r="H289" s="31"/>
      <c r="I289" s="34">
        <f t="shared" si="63"/>
        <v>6.31</v>
      </c>
    </row>
    <row r="290" spans="2:9" ht="15.75" customHeight="1" x14ac:dyDescent="0.25">
      <c r="B290" s="89"/>
      <c r="C290" s="18" t="s">
        <v>441</v>
      </c>
      <c r="D290" s="90"/>
      <c r="E290" s="30">
        <v>126</v>
      </c>
      <c r="F290" s="38">
        <v>5.74</v>
      </c>
      <c r="G290" s="19">
        <f t="shared" si="61"/>
        <v>12.05</v>
      </c>
      <c r="H290" s="34"/>
      <c r="I290" s="34">
        <f t="shared" si="63"/>
        <v>12.05</v>
      </c>
    </row>
    <row r="291" spans="2:9" ht="15.75" customHeight="1" x14ac:dyDescent="0.25">
      <c r="B291" s="27" t="s">
        <v>530</v>
      </c>
      <c r="C291" s="18" t="s">
        <v>443</v>
      </c>
      <c r="D291" s="27" t="s">
        <v>444</v>
      </c>
      <c r="E291" s="30">
        <v>29.4</v>
      </c>
      <c r="F291" s="38">
        <v>5.74</v>
      </c>
      <c r="G291" s="19">
        <f t="shared" si="61"/>
        <v>2.81</v>
      </c>
      <c r="H291" s="34"/>
      <c r="I291" s="34">
        <f t="shared" si="63"/>
        <v>2.81</v>
      </c>
    </row>
    <row r="292" spans="2:9" ht="15.75" customHeight="1" x14ac:dyDescent="0.25">
      <c r="B292" s="87" t="s">
        <v>531</v>
      </c>
      <c r="C292" s="18" t="s">
        <v>445</v>
      </c>
      <c r="D292" s="90" t="s">
        <v>446</v>
      </c>
      <c r="E292" s="30"/>
      <c r="F292" s="38">
        <v>5.74</v>
      </c>
      <c r="G292" s="19"/>
      <c r="H292" s="34"/>
      <c r="I292" s="34"/>
    </row>
    <row r="293" spans="2:9" ht="15.75" customHeight="1" x14ac:dyDescent="0.25">
      <c r="B293" s="88"/>
      <c r="C293" s="20">
        <v>5</v>
      </c>
      <c r="D293" s="90"/>
      <c r="E293" s="30">
        <v>42</v>
      </c>
      <c r="F293" s="38">
        <v>5.74</v>
      </c>
      <c r="G293" s="19">
        <f t="shared" si="61"/>
        <v>4.0199999999999996</v>
      </c>
      <c r="H293" s="34"/>
      <c r="I293" s="34">
        <f t="shared" si="63"/>
        <v>4.0199999999999996</v>
      </c>
    </row>
    <row r="294" spans="2:9" ht="15.75" customHeight="1" x14ac:dyDescent="0.25">
      <c r="B294" s="89"/>
      <c r="C294" s="20">
        <v>10</v>
      </c>
      <c r="D294" s="90"/>
      <c r="E294" s="30">
        <v>78</v>
      </c>
      <c r="F294" s="38">
        <v>5.74</v>
      </c>
      <c r="G294" s="19">
        <f t="shared" si="61"/>
        <v>7.46</v>
      </c>
      <c r="H294" s="34"/>
      <c r="I294" s="34">
        <f t="shared" si="63"/>
        <v>7.46</v>
      </c>
    </row>
    <row r="295" spans="2:9" ht="15.75" customHeight="1" x14ac:dyDescent="0.25">
      <c r="B295" s="87" t="s">
        <v>532</v>
      </c>
      <c r="C295" s="18" t="s">
        <v>447</v>
      </c>
      <c r="D295" s="28"/>
      <c r="E295" s="19"/>
      <c r="F295" s="38">
        <v>5.74</v>
      </c>
      <c r="G295" s="19"/>
      <c r="H295" s="35"/>
      <c r="I295" s="35"/>
    </row>
    <row r="296" spans="2:9" ht="15.75" customHeight="1" x14ac:dyDescent="0.25">
      <c r="B296" s="88"/>
      <c r="C296" s="18" t="s">
        <v>448</v>
      </c>
      <c r="D296" s="94" t="s">
        <v>449</v>
      </c>
      <c r="E296" s="30">
        <v>11.4</v>
      </c>
      <c r="F296" s="38">
        <v>5.74</v>
      </c>
      <c r="G296" s="19">
        <f t="shared" si="61"/>
        <v>1.0900000000000001</v>
      </c>
      <c r="H296" s="34"/>
      <c r="I296" s="34">
        <f t="shared" si="63"/>
        <v>1.0900000000000001</v>
      </c>
    </row>
    <row r="297" spans="2:9" ht="15.75" customHeight="1" x14ac:dyDescent="0.25">
      <c r="B297" s="89"/>
      <c r="C297" s="18" t="s">
        <v>450</v>
      </c>
      <c r="D297" s="95"/>
      <c r="E297" s="30">
        <v>13.2</v>
      </c>
      <c r="F297" s="38">
        <v>5.74</v>
      </c>
      <c r="G297" s="19">
        <f t="shared" si="61"/>
        <v>1.26</v>
      </c>
      <c r="H297" s="34"/>
      <c r="I297" s="34">
        <f t="shared" si="63"/>
        <v>1.26</v>
      </c>
    </row>
    <row r="298" spans="2:9" ht="31.5" customHeight="1" x14ac:dyDescent="0.25">
      <c r="B298" s="87" t="s">
        <v>533</v>
      </c>
      <c r="C298" s="18" t="s">
        <v>451</v>
      </c>
      <c r="D298" s="90" t="s">
        <v>452</v>
      </c>
      <c r="E298" s="30"/>
      <c r="F298" s="38">
        <v>5.74</v>
      </c>
      <c r="G298" s="19"/>
      <c r="H298" s="34"/>
      <c r="I298" s="34"/>
    </row>
    <row r="299" spans="2:9" ht="15.75" customHeight="1" x14ac:dyDescent="0.25">
      <c r="B299" s="88"/>
      <c r="C299" s="18" t="s">
        <v>453</v>
      </c>
      <c r="D299" s="90"/>
      <c r="E299" s="30">
        <v>90</v>
      </c>
      <c r="F299" s="38">
        <v>5.74</v>
      </c>
      <c r="G299" s="19">
        <f t="shared" si="61"/>
        <v>8.61</v>
      </c>
      <c r="H299" s="34"/>
      <c r="I299" s="34">
        <f t="shared" si="63"/>
        <v>8.61</v>
      </c>
    </row>
    <row r="300" spans="2:9" ht="15.75" customHeight="1" x14ac:dyDescent="0.25">
      <c r="B300" s="89"/>
      <c r="C300" s="18" t="s">
        <v>454</v>
      </c>
      <c r="D300" s="90"/>
      <c r="E300" s="30">
        <v>144</v>
      </c>
      <c r="F300" s="38">
        <v>5.74</v>
      </c>
      <c r="G300" s="19">
        <f t="shared" si="61"/>
        <v>13.78</v>
      </c>
      <c r="H300" s="34"/>
      <c r="I300" s="34">
        <f t="shared" si="63"/>
        <v>13.78</v>
      </c>
    </row>
    <row r="301" spans="2:9" ht="30.75" customHeight="1" x14ac:dyDescent="0.25">
      <c r="B301" s="87" t="s">
        <v>534</v>
      </c>
      <c r="C301" s="18" t="s">
        <v>455</v>
      </c>
      <c r="D301" s="90" t="s">
        <v>456</v>
      </c>
      <c r="E301" s="30"/>
      <c r="F301" s="30"/>
      <c r="G301" s="19"/>
      <c r="H301" s="34"/>
      <c r="I301" s="34"/>
    </row>
    <row r="302" spans="2:9" ht="15.75" customHeight="1" x14ac:dyDescent="0.25">
      <c r="B302" s="88"/>
      <c r="C302" s="18" t="s">
        <v>457</v>
      </c>
      <c r="D302" s="90"/>
      <c r="E302" s="30">
        <v>25.2</v>
      </c>
      <c r="F302" s="38">
        <v>5.74</v>
      </c>
      <c r="G302" s="19">
        <f t="shared" si="61"/>
        <v>2.41</v>
      </c>
      <c r="H302" s="34"/>
      <c r="I302" s="34">
        <f t="shared" si="63"/>
        <v>2.41</v>
      </c>
    </row>
    <row r="303" spans="2:9" ht="15.75" customHeight="1" x14ac:dyDescent="0.25">
      <c r="B303" s="89"/>
      <c r="C303" s="18" t="s">
        <v>458</v>
      </c>
      <c r="D303" s="90"/>
      <c r="E303" s="30">
        <v>15.6</v>
      </c>
      <c r="F303" s="38">
        <v>5.74</v>
      </c>
      <c r="G303" s="19">
        <f t="shared" si="61"/>
        <v>1.49</v>
      </c>
      <c r="H303" s="34"/>
      <c r="I303" s="34">
        <f t="shared" si="63"/>
        <v>1.49</v>
      </c>
    </row>
    <row r="304" spans="2:9" ht="15.75" customHeight="1" x14ac:dyDescent="0.25">
      <c r="B304" s="87" t="s">
        <v>535</v>
      </c>
      <c r="C304" s="18" t="s">
        <v>459</v>
      </c>
      <c r="D304" s="90" t="s">
        <v>460</v>
      </c>
      <c r="E304" s="30"/>
      <c r="F304" s="38">
        <v>5.74</v>
      </c>
      <c r="G304" s="19"/>
      <c r="H304" s="34"/>
      <c r="I304" s="34"/>
    </row>
    <row r="305" spans="2:9" ht="15.75" customHeight="1" x14ac:dyDescent="0.25">
      <c r="B305" s="88"/>
      <c r="C305" s="20">
        <v>0.3</v>
      </c>
      <c r="D305" s="90"/>
      <c r="E305" s="30">
        <v>61.2</v>
      </c>
      <c r="F305" s="38">
        <v>5.74</v>
      </c>
      <c r="G305" s="19">
        <f t="shared" si="61"/>
        <v>5.85</v>
      </c>
      <c r="H305" s="34"/>
      <c r="I305" s="34">
        <f t="shared" si="63"/>
        <v>5.85</v>
      </c>
    </row>
    <row r="306" spans="2:9" ht="15.75" customHeight="1" x14ac:dyDescent="0.25">
      <c r="B306" s="89"/>
      <c r="C306" s="20">
        <v>0.5</v>
      </c>
      <c r="D306" s="90"/>
      <c r="E306" s="30">
        <v>86.4</v>
      </c>
      <c r="F306" s="38">
        <v>5.74</v>
      </c>
      <c r="G306" s="19">
        <f t="shared" si="61"/>
        <v>8.27</v>
      </c>
      <c r="H306" s="34"/>
      <c r="I306" s="34">
        <f t="shared" si="63"/>
        <v>8.27</v>
      </c>
    </row>
    <row r="307" spans="2:9" ht="30" customHeight="1" x14ac:dyDescent="0.25">
      <c r="B307" s="27" t="s">
        <v>536</v>
      </c>
      <c r="C307" s="20" t="s">
        <v>461</v>
      </c>
      <c r="D307" s="27" t="s">
        <v>462</v>
      </c>
      <c r="E307" s="30"/>
      <c r="F307" s="38">
        <v>5.74</v>
      </c>
      <c r="G307" s="19"/>
      <c r="H307" s="34"/>
      <c r="I307" s="34"/>
    </row>
    <row r="308" spans="2:9" ht="15.75" customHeight="1" x14ac:dyDescent="0.25">
      <c r="B308" s="27"/>
      <c r="C308" s="20" t="s">
        <v>453</v>
      </c>
      <c r="D308" s="27"/>
      <c r="E308" s="30">
        <v>492</v>
      </c>
      <c r="F308" s="38">
        <v>5.74</v>
      </c>
      <c r="G308" s="19">
        <f t="shared" si="61"/>
        <v>47.07</v>
      </c>
      <c r="H308" s="34"/>
      <c r="I308" s="34">
        <f t="shared" ref="I308:I309" si="64">H308+G308</f>
        <v>47.07</v>
      </c>
    </row>
    <row r="309" spans="2:9" ht="15.75" customHeight="1" x14ac:dyDescent="0.25">
      <c r="B309" s="27"/>
      <c r="C309" s="20" t="s">
        <v>454</v>
      </c>
      <c r="D309" s="27"/>
      <c r="E309" s="30">
        <v>786</v>
      </c>
      <c r="F309" s="38">
        <v>5.74</v>
      </c>
      <c r="G309" s="19">
        <f t="shared" si="61"/>
        <v>75.19</v>
      </c>
      <c r="H309" s="34"/>
      <c r="I309" s="34">
        <f t="shared" si="64"/>
        <v>75.19</v>
      </c>
    </row>
    <row r="310" spans="2:9" ht="30" customHeight="1" x14ac:dyDescent="0.25">
      <c r="B310" s="87" t="s">
        <v>537</v>
      </c>
      <c r="C310" s="20" t="s">
        <v>463</v>
      </c>
      <c r="D310" s="90" t="s">
        <v>462</v>
      </c>
      <c r="E310" s="30"/>
      <c r="F310" s="38">
        <v>5.74</v>
      </c>
      <c r="G310" s="19"/>
      <c r="H310" s="34"/>
      <c r="I310" s="34"/>
    </row>
    <row r="311" spans="2:9" ht="15.75" customHeight="1" x14ac:dyDescent="0.25">
      <c r="B311" s="88"/>
      <c r="C311" s="18" t="s">
        <v>453</v>
      </c>
      <c r="D311" s="90"/>
      <c r="E311" s="30">
        <v>708</v>
      </c>
      <c r="F311" s="38">
        <v>5.74</v>
      </c>
      <c r="G311" s="19">
        <f t="shared" si="61"/>
        <v>67.73</v>
      </c>
      <c r="H311" s="34"/>
      <c r="I311" s="34">
        <f t="shared" si="63"/>
        <v>67.73</v>
      </c>
    </row>
    <row r="312" spans="2:9" ht="15.75" customHeight="1" x14ac:dyDescent="0.25">
      <c r="B312" s="89"/>
      <c r="C312" s="18" t="s">
        <v>454</v>
      </c>
      <c r="D312" s="90"/>
      <c r="E312" s="30">
        <v>1056</v>
      </c>
      <c r="F312" s="38">
        <v>5.74</v>
      </c>
      <c r="G312" s="19">
        <f t="shared" si="61"/>
        <v>101.02</v>
      </c>
      <c r="H312" s="34"/>
      <c r="I312" s="34">
        <f t="shared" si="63"/>
        <v>101.02</v>
      </c>
    </row>
    <row r="313" spans="2:9" x14ac:dyDescent="0.25">
      <c r="B313" s="109"/>
      <c r="C313" s="109"/>
      <c r="D313" s="109"/>
      <c r="E313" s="109"/>
      <c r="F313" s="109"/>
      <c r="G313" s="109"/>
      <c r="H313" s="109"/>
      <c r="I313" s="109"/>
    </row>
    <row r="314" spans="2:9" x14ac:dyDescent="0.25">
      <c r="C314" s="1" t="s">
        <v>352</v>
      </c>
      <c r="D314" s="1" t="s">
        <v>541</v>
      </c>
    </row>
    <row r="315" spans="2:9" x14ac:dyDescent="0.25">
      <c r="C315" s="1" t="s">
        <v>354</v>
      </c>
    </row>
    <row r="316" spans="2:9" ht="69" customHeight="1" x14ac:dyDescent="0.25">
      <c r="B316" s="136" t="s">
        <v>545</v>
      </c>
      <c r="C316" s="136"/>
      <c r="D316" s="136"/>
      <c r="E316" s="136"/>
      <c r="F316" s="136"/>
      <c r="G316" s="136"/>
      <c r="H316" s="136"/>
      <c r="I316" s="136"/>
    </row>
    <row r="317" spans="2:9" x14ac:dyDescent="0.25">
      <c r="B317" s="91"/>
      <c r="C317" s="93"/>
      <c r="D317" s="93"/>
      <c r="E317" s="93"/>
      <c r="F317" s="93"/>
      <c r="G317" s="93"/>
      <c r="H317" s="93"/>
      <c r="I317" s="93"/>
    </row>
    <row r="318" spans="2:9" x14ac:dyDescent="0.25">
      <c r="B318" s="93"/>
      <c r="C318" s="93"/>
      <c r="D318" s="93"/>
      <c r="E318" s="93"/>
      <c r="F318" s="93"/>
      <c r="G318" s="93"/>
      <c r="H318" s="93"/>
      <c r="I318" s="93"/>
    </row>
    <row r="321" spans="2:9" x14ac:dyDescent="0.25">
      <c r="B321" s="91"/>
      <c r="C321" s="91"/>
      <c r="E321" s="92"/>
      <c r="F321" s="92"/>
      <c r="G321" s="92"/>
      <c r="H321" s="92"/>
      <c r="I321" s="92"/>
    </row>
  </sheetData>
  <mergeCells count="111">
    <mergeCell ref="B2:I3"/>
    <mergeCell ref="B316:I316"/>
    <mergeCell ref="D123:D125"/>
    <mergeCell ref="B117:B119"/>
    <mergeCell ref="B120:B122"/>
    <mergeCell ref="D120:D122"/>
    <mergeCell ref="D158:D166"/>
    <mergeCell ref="D192:D194"/>
    <mergeCell ref="D272:D274"/>
    <mergeCell ref="B275:B277"/>
    <mergeCell ref="D275:D277"/>
    <mergeCell ref="B233:B235"/>
    <mergeCell ref="D233:D235"/>
    <mergeCell ref="B237:B239"/>
    <mergeCell ref="D237:D239"/>
    <mergeCell ref="B241:I241"/>
    <mergeCell ref="B230:B232"/>
    <mergeCell ref="D186:D188"/>
    <mergeCell ref="B189:B191"/>
    <mergeCell ref="B267:I267"/>
    <mergeCell ref="B272:B274"/>
    <mergeCell ref="B218:B220"/>
    <mergeCell ref="D218:D220"/>
    <mergeCell ref="D51:D53"/>
    <mergeCell ref="B174:I174"/>
    <mergeCell ref="B175:B179"/>
    <mergeCell ref="D175:D179"/>
    <mergeCell ref="B313:I313"/>
    <mergeCell ref="B158:B166"/>
    <mergeCell ref="B154:B156"/>
    <mergeCell ref="D154:D156"/>
    <mergeCell ref="B51:B53"/>
    <mergeCell ref="D77:D79"/>
    <mergeCell ref="B74:B76"/>
    <mergeCell ref="D74:D76"/>
    <mergeCell ref="B77:B79"/>
    <mergeCell ref="B67:B69"/>
    <mergeCell ref="D67:D69"/>
    <mergeCell ref="B70:B72"/>
    <mergeCell ref="B89:B92"/>
    <mergeCell ref="B94:B98"/>
    <mergeCell ref="B85:B87"/>
    <mergeCell ref="C85:C87"/>
    <mergeCell ref="D169:D171"/>
    <mergeCell ref="B292:B294"/>
    <mergeCell ref="D292:D294"/>
    <mergeCell ref="B228:I228"/>
    <mergeCell ref="E1:I1"/>
    <mergeCell ref="D189:D191"/>
    <mergeCell ref="B192:B194"/>
    <mergeCell ref="B6:I6"/>
    <mergeCell ref="B43:B46"/>
    <mergeCell ref="D43:D46"/>
    <mergeCell ref="B21:I21"/>
    <mergeCell ref="B23:B27"/>
    <mergeCell ref="D23:D27"/>
    <mergeCell ref="B28:B32"/>
    <mergeCell ref="D28:D32"/>
    <mergeCell ref="B34:B36"/>
    <mergeCell ref="D34:D36"/>
    <mergeCell ref="B37:B39"/>
    <mergeCell ref="D37:D39"/>
    <mergeCell ref="B40:I40"/>
    <mergeCell ref="B47:B49"/>
    <mergeCell ref="D47:D49"/>
    <mergeCell ref="D70:D72"/>
    <mergeCell ref="D89:D92"/>
    <mergeCell ref="D94:D98"/>
    <mergeCell ref="B180:I180"/>
    <mergeCell ref="B186:B188"/>
    <mergeCell ref="D55:D57"/>
    <mergeCell ref="B56:B57"/>
    <mergeCell ref="D110:D113"/>
    <mergeCell ref="D230:D232"/>
    <mergeCell ref="B209:B211"/>
    <mergeCell ref="D209:D211"/>
    <mergeCell ref="B212:B214"/>
    <mergeCell ref="D212:D214"/>
    <mergeCell ref="B215:B217"/>
    <mergeCell ref="D215:D217"/>
    <mergeCell ref="B196:B199"/>
    <mergeCell ref="D196:D199"/>
    <mergeCell ref="B201:B203"/>
    <mergeCell ref="D201:D203"/>
    <mergeCell ref="B205:B207"/>
    <mergeCell ref="D206:D207"/>
    <mergeCell ref="B80:B82"/>
    <mergeCell ref="D137:D139"/>
    <mergeCell ref="D140:D143"/>
    <mergeCell ref="B137:B139"/>
    <mergeCell ref="B140:B143"/>
    <mergeCell ref="B145:B147"/>
    <mergeCell ref="D145:D147"/>
    <mergeCell ref="B123:B125"/>
    <mergeCell ref="B279:B284"/>
    <mergeCell ref="D279:D284"/>
    <mergeCell ref="B285:B290"/>
    <mergeCell ref="D285:D290"/>
    <mergeCell ref="B321:C321"/>
    <mergeCell ref="E321:I321"/>
    <mergeCell ref="B317:I318"/>
    <mergeCell ref="B304:B306"/>
    <mergeCell ref="D304:D306"/>
    <mergeCell ref="B310:B312"/>
    <mergeCell ref="D310:D312"/>
    <mergeCell ref="B295:B297"/>
    <mergeCell ref="D296:D297"/>
    <mergeCell ref="B298:B300"/>
    <mergeCell ref="D298:D300"/>
    <mergeCell ref="B301:B303"/>
    <mergeCell ref="D301:D303"/>
  </mergeCells>
  <pageMargins left="0.7" right="0.7" top="0.75" bottom="0.75" header="0.3" footer="0.3"/>
  <pageSetup paperSize="9" scale="76" fitToWidth="0" orientation="portrait" verticalDpi="180" r:id="rId1"/>
  <rowBreaks count="8" manualBreakCount="8">
    <brk id="39" max="8" man="1"/>
    <brk id="87" max="8" man="1"/>
    <brk id="132" max="8" man="1"/>
    <brk id="179" max="8" man="1"/>
    <brk id="214" max="8" man="1"/>
    <brk id="251" max="8" man="1"/>
    <brk id="300" max="8" man="1"/>
    <brk id="319" max="8"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view="pageBreakPreview" topLeftCell="A4" zoomScaleSheetLayoutView="100" workbookViewId="0">
      <selection activeCell="E11" sqref="E11"/>
    </sheetView>
  </sheetViews>
  <sheetFormatPr defaultRowHeight="15" x14ac:dyDescent="0.25"/>
  <cols>
    <col min="1" max="1" width="2.140625" style="1" customWidth="1"/>
    <col min="2" max="2" width="6.42578125" style="1" customWidth="1"/>
    <col min="3" max="3" width="56.42578125" style="1" customWidth="1"/>
    <col min="4" max="4" width="23.7109375" style="1" customWidth="1"/>
    <col min="5" max="5" width="14.42578125" style="1" customWidth="1"/>
    <col min="6" max="6" width="9.140625" style="1"/>
    <col min="7" max="7" width="18.28515625" style="1" customWidth="1"/>
    <col min="8" max="16384" width="9.140625" style="1"/>
  </cols>
  <sheetData>
    <row r="1" spans="2:8" ht="118.5" customHeight="1" x14ac:dyDescent="0.25">
      <c r="D1" s="122" t="s">
        <v>353</v>
      </c>
      <c r="E1" s="123"/>
    </row>
    <row r="3" spans="2:8" ht="96" customHeight="1" x14ac:dyDescent="0.3">
      <c r="B3" s="107" t="s">
        <v>17</v>
      </c>
      <c r="C3" s="108"/>
      <c r="D3" s="108"/>
      <c r="E3" s="108"/>
    </row>
    <row r="5" spans="2:8" ht="15.75" thickBot="1" x14ac:dyDescent="0.3"/>
    <row r="6" spans="2:8" ht="15.75" thickBot="1" x14ac:dyDescent="0.3">
      <c r="B6" s="4" t="s">
        <v>0</v>
      </c>
      <c r="C6" s="125" t="s">
        <v>1</v>
      </c>
      <c r="D6" s="126"/>
      <c r="E6" s="3" t="s">
        <v>16</v>
      </c>
      <c r="G6" s="2" t="s">
        <v>20</v>
      </c>
      <c r="H6" s="11">
        <v>1</v>
      </c>
    </row>
    <row r="7" spans="2:8" x14ac:dyDescent="0.25">
      <c r="B7" s="5">
        <v>1</v>
      </c>
      <c r="C7" s="131" t="s">
        <v>2</v>
      </c>
      <c r="D7" s="132"/>
      <c r="E7" s="23">
        <f>H7*H8</f>
        <v>0.18865000000000001</v>
      </c>
      <c r="G7" s="2"/>
      <c r="H7" s="2">
        <v>2.4500000000000002</v>
      </c>
    </row>
    <row r="8" spans="2:8" x14ac:dyDescent="0.25">
      <c r="B8" s="6">
        <v>2</v>
      </c>
      <c r="C8" s="127" t="s">
        <v>3</v>
      </c>
      <c r="D8" s="128"/>
      <c r="E8" s="24">
        <f>H6*H8*H9*H10*H11/100</f>
        <v>2.3679098446080005E-2</v>
      </c>
      <c r="G8" s="2" t="s">
        <v>14</v>
      </c>
      <c r="H8" s="2">
        <v>7.6999999999999999E-2</v>
      </c>
    </row>
    <row r="9" spans="2:8" x14ac:dyDescent="0.25">
      <c r="B9" s="6">
        <v>3</v>
      </c>
      <c r="C9" s="127" t="s">
        <v>4</v>
      </c>
      <c r="D9" s="128"/>
      <c r="E9" s="24">
        <v>0.49</v>
      </c>
      <c r="G9" s="2"/>
      <c r="H9" s="2">
        <v>0.26345000000000002</v>
      </c>
    </row>
    <row r="10" spans="2:8" ht="16.5" customHeight="1" x14ac:dyDescent="0.25">
      <c r="B10" s="6">
        <v>4</v>
      </c>
      <c r="C10" s="133" t="s">
        <v>13</v>
      </c>
      <c r="D10" s="134"/>
      <c r="E10" s="24">
        <f>H12*6/450</f>
        <v>0.15306666666666666</v>
      </c>
      <c r="G10" s="2"/>
      <c r="H10" s="2">
        <v>0.97273600000000005</v>
      </c>
    </row>
    <row r="11" spans="2:8" x14ac:dyDescent="0.25">
      <c r="B11" s="6">
        <v>5</v>
      </c>
      <c r="C11" s="127" t="s">
        <v>5</v>
      </c>
      <c r="D11" s="128"/>
      <c r="E11" s="24">
        <f>H13</f>
        <v>0.15</v>
      </c>
      <c r="G11" s="2" t="s">
        <v>15</v>
      </c>
      <c r="H11" s="2">
        <v>120</v>
      </c>
    </row>
    <row r="12" spans="2:8" x14ac:dyDescent="0.25">
      <c r="B12" s="6">
        <v>6</v>
      </c>
      <c r="C12" s="127" t="s">
        <v>6</v>
      </c>
      <c r="D12" s="128"/>
      <c r="E12" s="24">
        <f>E7+E8+E9+E10+E11</f>
        <v>1.0053957651127468</v>
      </c>
      <c r="G12" s="2"/>
      <c r="H12" s="2">
        <v>11.48</v>
      </c>
    </row>
    <row r="13" spans="2:8" x14ac:dyDescent="0.25">
      <c r="B13" s="6">
        <v>7</v>
      </c>
      <c r="C13" s="127" t="s">
        <v>7</v>
      </c>
      <c r="D13" s="128"/>
      <c r="E13" s="24">
        <v>25</v>
      </c>
      <c r="G13" s="2" t="s">
        <v>25</v>
      </c>
      <c r="H13" s="2">
        <v>0.15</v>
      </c>
    </row>
    <row r="14" spans="2:8" x14ac:dyDescent="0.25">
      <c r="B14" s="6">
        <v>8</v>
      </c>
      <c r="C14" s="127" t="s">
        <v>8</v>
      </c>
      <c r="D14" s="128"/>
      <c r="E14" s="24">
        <f>E12*E13/100</f>
        <v>0.25134894127818669</v>
      </c>
    </row>
    <row r="15" spans="2:8" x14ac:dyDescent="0.25">
      <c r="B15" s="6">
        <v>9</v>
      </c>
      <c r="C15" s="127" t="s">
        <v>9</v>
      </c>
      <c r="D15" s="128"/>
      <c r="E15" s="24">
        <f>E12+E14</f>
        <v>1.2567447063909334</v>
      </c>
    </row>
    <row r="16" spans="2:8" x14ac:dyDescent="0.25">
      <c r="B16" s="6">
        <v>10</v>
      </c>
      <c r="C16" s="127" t="s">
        <v>10</v>
      </c>
      <c r="D16" s="128"/>
      <c r="E16" s="24">
        <v>20</v>
      </c>
    </row>
    <row r="17" spans="2:5" x14ac:dyDescent="0.25">
      <c r="B17" s="6">
        <v>11</v>
      </c>
      <c r="C17" s="127" t="s">
        <v>11</v>
      </c>
      <c r="D17" s="128"/>
      <c r="E17" s="24">
        <f>E15*E16/100</f>
        <v>0.25134894127818669</v>
      </c>
    </row>
    <row r="18" spans="2:5" ht="15.75" thickBot="1" x14ac:dyDescent="0.3">
      <c r="B18" s="7">
        <v>12</v>
      </c>
      <c r="C18" s="129" t="s">
        <v>12</v>
      </c>
      <c r="D18" s="130"/>
      <c r="E18" s="8">
        <f>E15+E17</f>
        <v>1.50809364766912</v>
      </c>
    </row>
    <row r="23" spans="2:5" ht="18.75" x14ac:dyDescent="0.3">
      <c r="B23" s="124" t="s">
        <v>18</v>
      </c>
      <c r="C23" s="124"/>
      <c r="D23" s="10" t="s">
        <v>19</v>
      </c>
    </row>
  </sheetData>
  <mergeCells count="16">
    <mergeCell ref="D1:E1"/>
    <mergeCell ref="B3:E3"/>
    <mergeCell ref="B23:C23"/>
    <mergeCell ref="C6:D6"/>
    <mergeCell ref="C13:D13"/>
    <mergeCell ref="C14:D14"/>
    <mergeCell ref="C15:D15"/>
    <mergeCell ref="C16:D16"/>
    <mergeCell ref="C17:D17"/>
    <mergeCell ref="C18:D18"/>
    <mergeCell ref="C7:D7"/>
    <mergeCell ref="C8:D8"/>
    <mergeCell ref="C9:D9"/>
    <mergeCell ref="C10:D10"/>
    <mergeCell ref="C11:D11"/>
    <mergeCell ref="C12:D12"/>
  </mergeCells>
  <pageMargins left="0.7" right="0.7" top="0.75" bottom="0.75" header="0.3" footer="0.3"/>
  <pageSetup paperSize="9" scale="81" orientation="portrait" horizontalDpi="180" verticalDpi="180"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view="pageBreakPreview" zoomScaleSheetLayoutView="100" workbookViewId="0">
      <selection activeCell="B24" sqref="B24"/>
    </sheetView>
  </sheetViews>
  <sheetFormatPr defaultRowHeight="15" x14ac:dyDescent="0.25"/>
  <cols>
    <col min="1" max="1" width="2.140625" style="1" customWidth="1"/>
    <col min="2" max="2" width="6.42578125" style="1" customWidth="1"/>
    <col min="3" max="3" width="56.42578125" style="1" customWidth="1"/>
    <col min="4" max="4" width="23.7109375" style="1" customWidth="1"/>
    <col min="5" max="5" width="14.42578125" style="1" customWidth="1"/>
    <col min="6" max="6" width="9.140625" style="1"/>
    <col min="7" max="7" width="18.28515625" style="1" customWidth="1"/>
    <col min="8" max="16384" width="9.140625" style="1"/>
  </cols>
  <sheetData>
    <row r="1" spans="2:8" ht="118.5" customHeight="1" x14ac:dyDescent="0.25">
      <c r="D1" s="122" t="s">
        <v>353</v>
      </c>
      <c r="E1" s="123"/>
    </row>
    <row r="3" spans="2:8" ht="96" customHeight="1" x14ac:dyDescent="0.3">
      <c r="B3" s="107" t="s">
        <v>21</v>
      </c>
      <c r="C3" s="108"/>
      <c r="D3" s="108"/>
      <c r="E3" s="108"/>
    </row>
    <row r="5" spans="2:8" ht="15.75" thickBot="1" x14ac:dyDescent="0.3"/>
    <row r="6" spans="2:8" ht="15.75" thickBot="1" x14ac:dyDescent="0.3">
      <c r="B6" s="4" t="s">
        <v>0</v>
      </c>
      <c r="C6" s="125" t="s">
        <v>1</v>
      </c>
      <c r="D6" s="126"/>
      <c r="E6" s="3" t="s">
        <v>16</v>
      </c>
      <c r="G6" s="2" t="s">
        <v>20</v>
      </c>
      <c r="H6" s="11">
        <v>1</v>
      </c>
    </row>
    <row r="7" spans="2:8" x14ac:dyDescent="0.25">
      <c r="B7" s="5">
        <v>1</v>
      </c>
      <c r="C7" s="131" t="s">
        <v>22</v>
      </c>
      <c r="D7" s="132"/>
      <c r="E7" s="23">
        <f>H7*H8</f>
        <v>0.24500000000000002</v>
      </c>
      <c r="G7" s="2"/>
      <c r="H7" s="2">
        <v>2.4500000000000002</v>
      </c>
    </row>
    <row r="8" spans="2:8" x14ac:dyDescent="0.25">
      <c r="B8" s="6">
        <v>2</v>
      </c>
      <c r="C8" s="127" t="s">
        <v>23</v>
      </c>
      <c r="D8" s="128"/>
      <c r="E8" s="24">
        <f>H6*H8*H9*H10*H11/100</f>
        <v>3.0752075904000007E-2</v>
      </c>
      <c r="G8" s="2" t="s">
        <v>14</v>
      </c>
      <c r="H8" s="2">
        <v>0.1</v>
      </c>
    </row>
    <row r="9" spans="2:8" x14ac:dyDescent="0.25">
      <c r="B9" s="6">
        <v>3</v>
      </c>
      <c r="C9" s="127" t="s">
        <v>4</v>
      </c>
      <c r="D9" s="128"/>
      <c r="E9" s="24">
        <v>0.49</v>
      </c>
      <c r="G9" s="2"/>
      <c r="H9" s="2">
        <v>0.26345000000000002</v>
      </c>
    </row>
    <row r="10" spans="2:8" ht="16.5" customHeight="1" x14ac:dyDescent="0.25">
      <c r="B10" s="6">
        <v>4</v>
      </c>
      <c r="C10" s="133" t="s">
        <v>24</v>
      </c>
      <c r="D10" s="134"/>
      <c r="E10" s="24">
        <f>H12*6/450*2</f>
        <v>0.30613333333333331</v>
      </c>
      <c r="G10" s="2"/>
      <c r="H10" s="2">
        <v>0.97273600000000005</v>
      </c>
    </row>
    <row r="11" spans="2:8" x14ac:dyDescent="0.25">
      <c r="B11" s="6">
        <v>5</v>
      </c>
      <c r="C11" s="127" t="s">
        <v>5</v>
      </c>
      <c r="D11" s="128"/>
      <c r="E11" s="24">
        <f>H13</f>
        <v>0.19</v>
      </c>
      <c r="G11" s="2" t="s">
        <v>15</v>
      </c>
      <c r="H11" s="2">
        <v>120</v>
      </c>
    </row>
    <row r="12" spans="2:8" x14ac:dyDescent="0.25">
      <c r="B12" s="6">
        <v>6</v>
      </c>
      <c r="C12" s="127" t="s">
        <v>6</v>
      </c>
      <c r="D12" s="128"/>
      <c r="E12" s="24">
        <f>E7+E8+E9+E10+E11</f>
        <v>1.2618854092373333</v>
      </c>
      <c r="G12" s="2"/>
      <c r="H12" s="2">
        <v>11.48</v>
      </c>
    </row>
    <row r="13" spans="2:8" x14ac:dyDescent="0.25">
      <c r="B13" s="6">
        <v>7</v>
      </c>
      <c r="C13" s="127" t="s">
        <v>7</v>
      </c>
      <c r="D13" s="128"/>
      <c r="E13" s="24">
        <v>25</v>
      </c>
      <c r="G13" s="2" t="s">
        <v>25</v>
      </c>
      <c r="H13" s="2">
        <v>0.19</v>
      </c>
    </row>
    <row r="14" spans="2:8" x14ac:dyDescent="0.25">
      <c r="B14" s="6">
        <v>8</v>
      </c>
      <c r="C14" s="127" t="s">
        <v>8</v>
      </c>
      <c r="D14" s="128"/>
      <c r="E14" s="24">
        <f>E12*E13/100</f>
        <v>0.31547135230933332</v>
      </c>
    </row>
    <row r="15" spans="2:8" x14ac:dyDescent="0.25">
      <c r="B15" s="6">
        <v>9</v>
      </c>
      <c r="C15" s="127" t="s">
        <v>9</v>
      </c>
      <c r="D15" s="128"/>
      <c r="E15" s="24">
        <f>E12+E14</f>
        <v>1.5773567615466666</v>
      </c>
    </row>
    <row r="16" spans="2:8" x14ac:dyDescent="0.25">
      <c r="B16" s="6">
        <v>10</v>
      </c>
      <c r="C16" s="127" t="s">
        <v>10</v>
      </c>
      <c r="D16" s="128"/>
      <c r="E16" s="24">
        <v>20</v>
      </c>
    </row>
    <row r="17" spans="2:5" x14ac:dyDescent="0.25">
      <c r="B17" s="6">
        <v>11</v>
      </c>
      <c r="C17" s="127" t="s">
        <v>11</v>
      </c>
      <c r="D17" s="128"/>
      <c r="E17" s="24">
        <f>E15*E16/100</f>
        <v>0.31547135230933332</v>
      </c>
    </row>
    <row r="18" spans="2:5" ht="15.75" thickBot="1" x14ac:dyDescent="0.3">
      <c r="B18" s="7">
        <v>12</v>
      </c>
      <c r="C18" s="129" t="s">
        <v>12</v>
      </c>
      <c r="D18" s="130"/>
      <c r="E18" s="8">
        <f>E15+E17</f>
        <v>1.8928281138559999</v>
      </c>
    </row>
    <row r="23" spans="2:5" ht="18.75" x14ac:dyDescent="0.3">
      <c r="B23" s="124" t="s">
        <v>352</v>
      </c>
      <c r="C23" s="124"/>
      <c r="D23" s="10" t="s">
        <v>19</v>
      </c>
    </row>
  </sheetData>
  <mergeCells count="16">
    <mergeCell ref="C17:D17"/>
    <mergeCell ref="C18:D18"/>
    <mergeCell ref="B23:C23"/>
    <mergeCell ref="C11:D11"/>
    <mergeCell ref="C12:D12"/>
    <mergeCell ref="C13:D13"/>
    <mergeCell ref="C14:D14"/>
    <mergeCell ref="C15:D15"/>
    <mergeCell ref="C16:D16"/>
    <mergeCell ref="C10:D10"/>
    <mergeCell ref="D1:E1"/>
    <mergeCell ref="B3:E3"/>
    <mergeCell ref="C7:D7"/>
    <mergeCell ref="C8:D8"/>
    <mergeCell ref="C9:D9"/>
    <mergeCell ref="C6:D6"/>
  </mergeCells>
  <pageMargins left="0.7" right="0.7" top="0.75" bottom="0.75" header="0.3" footer="0.3"/>
  <pageSetup paperSize="9" scale="81" orientation="portrait" horizontalDpi="180" verticalDpi="180"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прейскурант цен</vt:lpstr>
      <vt:lpstr>глянц. А4 одностор.</vt:lpstr>
      <vt:lpstr>глянц. А4 двухстор.</vt:lpstr>
      <vt:lpstr>'глянц. А4 двухстор.'!Область_печати</vt:lpstr>
      <vt:lpstr>'глянц. А4 одностор.'!Область_печати</vt:lpstr>
      <vt:lpstr>'прейскурант цен'!Область_печати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2021-03-09T06:14:01Z</dcterms:modified>
</cp:coreProperties>
</file>